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340" yWindow="240" windowWidth="17220" windowHeight="12180"/>
  </bookViews>
  <sheets>
    <sheet name="Tyee Host form" sheetId="2" r:id="rId1"/>
  </sheets>
  <definedNames>
    <definedName name="_xlnm.Print_Titles" localSheetId="0">'Tyee Host form'!$1:$10</definedName>
  </definedNames>
  <calcPr calcId="145621"/>
</workbook>
</file>

<file path=xl/calcChain.xml><?xml version="1.0" encoding="utf-8"?>
<calcChain xmlns="http://schemas.openxmlformats.org/spreadsheetml/2006/main">
  <c r="J115" i="2" l="1"/>
  <c r="S11" i="2"/>
  <c r="R11" i="2"/>
  <c r="C11" i="2"/>
  <c r="D1" i="2"/>
  <c r="K13" i="2" l="1"/>
  <c r="S113" i="2"/>
  <c r="S21" i="2"/>
  <c r="S23" i="2"/>
  <c r="S25" i="2"/>
  <c r="S27" i="2"/>
  <c r="S29" i="2"/>
  <c r="S31" i="2"/>
  <c r="S33" i="2"/>
  <c r="S35" i="2"/>
  <c r="S37" i="2"/>
  <c r="S39" i="2"/>
  <c r="S41" i="2"/>
  <c r="S43" i="2"/>
  <c r="S45" i="2"/>
  <c r="S47" i="2"/>
  <c r="S49" i="2"/>
  <c r="S51" i="2"/>
  <c r="S53" i="2"/>
  <c r="S55" i="2"/>
  <c r="S57" i="2"/>
  <c r="S59" i="2"/>
  <c r="S61" i="2"/>
  <c r="S63" i="2"/>
  <c r="S65" i="2"/>
  <c r="S67" i="2"/>
  <c r="S69" i="2"/>
  <c r="S71" i="2"/>
  <c r="S73" i="2"/>
  <c r="S75" i="2"/>
  <c r="S77" i="2"/>
  <c r="S79" i="2"/>
  <c r="S81" i="2"/>
  <c r="S83" i="2"/>
  <c r="S85" i="2"/>
  <c r="S87" i="2"/>
  <c r="S89" i="2"/>
  <c r="S91" i="2"/>
  <c r="S93" i="2"/>
  <c r="S95" i="2"/>
  <c r="S97" i="2"/>
  <c r="S99" i="2"/>
  <c r="S101" i="2"/>
  <c r="S103" i="2"/>
  <c r="S105" i="2"/>
  <c r="S107" i="2"/>
  <c r="S109" i="2"/>
  <c r="S111" i="2"/>
  <c r="K113" i="2"/>
  <c r="K15" i="2"/>
  <c r="L15" i="2" s="1"/>
  <c r="K17" i="2"/>
  <c r="L17" i="2" s="1"/>
  <c r="K19" i="2"/>
  <c r="L19" i="2" s="1"/>
  <c r="K21" i="2"/>
  <c r="K23" i="2"/>
  <c r="K25" i="2"/>
  <c r="K27" i="2"/>
  <c r="K29" i="2"/>
  <c r="K31" i="2"/>
  <c r="K33" i="2"/>
  <c r="K35" i="2"/>
  <c r="K37" i="2"/>
  <c r="K39" i="2"/>
  <c r="K41" i="2"/>
  <c r="K43" i="2"/>
  <c r="K45" i="2"/>
  <c r="K47" i="2"/>
  <c r="K49" i="2"/>
  <c r="K51" i="2"/>
  <c r="K53" i="2"/>
  <c r="K55" i="2"/>
  <c r="K57" i="2"/>
  <c r="K59" i="2"/>
  <c r="K61" i="2"/>
  <c r="K63" i="2"/>
  <c r="K65" i="2"/>
  <c r="K67" i="2"/>
  <c r="K69" i="2"/>
  <c r="K71" i="2"/>
  <c r="K73" i="2"/>
  <c r="K75" i="2"/>
  <c r="K77" i="2"/>
  <c r="K79" i="2"/>
  <c r="K81" i="2"/>
  <c r="K83" i="2"/>
  <c r="K85" i="2"/>
  <c r="K87" i="2"/>
  <c r="K89" i="2"/>
  <c r="K91" i="2"/>
  <c r="K93" i="2"/>
  <c r="K95" i="2"/>
  <c r="K97" i="2"/>
  <c r="K99" i="2"/>
  <c r="K101" i="2"/>
  <c r="K103" i="2"/>
  <c r="K105" i="2"/>
  <c r="K107" i="2"/>
  <c r="K109" i="2"/>
  <c r="K111" i="2"/>
  <c r="K11" i="2"/>
  <c r="L113" i="2"/>
  <c r="L21" i="2"/>
  <c r="L23" i="2"/>
  <c r="L25" i="2"/>
  <c r="L27" i="2"/>
  <c r="L29" i="2"/>
  <c r="L31" i="2"/>
  <c r="L33" i="2"/>
  <c r="L35" i="2"/>
  <c r="L37" i="2"/>
  <c r="L39" i="2"/>
  <c r="L41" i="2"/>
  <c r="L43" i="2"/>
  <c r="L45" i="2"/>
  <c r="L47" i="2"/>
  <c r="L49" i="2"/>
  <c r="L51" i="2"/>
  <c r="L53" i="2"/>
  <c r="L55" i="2"/>
  <c r="L57" i="2"/>
  <c r="L59" i="2"/>
  <c r="L61" i="2"/>
  <c r="L63" i="2"/>
  <c r="L65" i="2"/>
  <c r="L67" i="2"/>
  <c r="L69" i="2"/>
  <c r="L71" i="2"/>
  <c r="L73" i="2"/>
  <c r="L75" i="2"/>
  <c r="L77" i="2"/>
  <c r="L79" i="2"/>
  <c r="L81" i="2"/>
  <c r="L83" i="2"/>
  <c r="L85" i="2"/>
  <c r="L87" i="2"/>
  <c r="L89" i="2"/>
  <c r="L91" i="2"/>
  <c r="L93" i="2"/>
  <c r="L95" i="2"/>
  <c r="L97" i="2"/>
  <c r="L99" i="2"/>
  <c r="L101" i="2"/>
  <c r="L103" i="2"/>
  <c r="L105" i="2"/>
  <c r="L107" i="2"/>
  <c r="L109" i="2"/>
  <c r="L111" i="2"/>
  <c r="L13" i="2"/>
  <c r="L11" i="2"/>
  <c r="R113" i="2"/>
  <c r="R31" i="2"/>
  <c r="R33" i="2"/>
  <c r="R35" i="2"/>
  <c r="R37" i="2"/>
  <c r="R39" i="2"/>
  <c r="R41" i="2"/>
  <c r="R43" i="2"/>
  <c r="R45" i="2"/>
  <c r="R47" i="2"/>
  <c r="R49" i="2"/>
  <c r="R51" i="2"/>
  <c r="R53" i="2"/>
  <c r="R55" i="2"/>
  <c r="R57" i="2"/>
  <c r="R59" i="2"/>
  <c r="R61" i="2"/>
  <c r="R63" i="2"/>
  <c r="R65" i="2"/>
  <c r="R67" i="2"/>
  <c r="R69" i="2"/>
  <c r="R71" i="2"/>
  <c r="R73" i="2"/>
  <c r="R75" i="2"/>
  <c r="R77" i="2"/>
  <c r="R79" i="2"/>
  <c r="R81" i="2"/>
  <c r="R83" i="2"/>
  <c r="R85" i="2"/>
  <c r="R87" i="2"/>
  <c r="R89" i="2"/>
  <c r="R91" i="2"/>
  <c r="R93" i="2"/>
  <c r="R95" i="2"/>
  <c r="R97" i="2"/>
  <c r="R99" i="2"/>
  <c r="R101" i="2"/>
  <c r="R103" i="2"/>
  <c r="R105" i="2"/>
  <c r="R107" i="2"/>
  <c r="R109" i="2"/>
  <c r="R111" i="2"/>
  <c r="U35" i="2"/>
  <c r="U37" i="2"/>
  <c r="U39" i="2"/>
  <c r="U41" i="2"/>
  <c r="U43" i="2"/>
  <c r="U45" i="2"/>
  <c r="U47" i="2"/>
  <c r="U49" i="2"/>
  <c r="U51" i="2"/>
  <c r="U53" i="2"/>
  <c r="U55" i="2"/>
  <c r="U57" i="2"/>
  <c r="U59" i="2"/>
  <c r="U61" i="2"/>
  <c r="U63" i="2"/>
  <c r="U65" i="2"/>
  <c r="U67" i="2"/>
  <c r="U69" i="2"/>
  <c r="U71" i="2"/>
  <c r="U73" i="2"/>
  <c r="U75" i="2"/>
  <c r="U77" i="2"/>
  <c r="U79" i="2"/>
  <c r="U81" i="2"/>
  <c r="U83" i="2"/>
  <c r="U85" i="2"/>
  <c r="U87" i="2"/>
  <c r="U89" i="2"/>
  <c r="U91" i="2"/>
  <c r="U93" i="2"/>
  <c r="U95" i="2"/>
  <c r="U97" i="2"/>
  <c r="U99" i="2"/>
  <c r="U101" i="2"/>
  <c r="U103" i="2"/>
  <c r="U105" i="2"/>
  <c r="U107" i="2"/>
  <c r="U109" i="2"/>
  <c r="U111" i="2"/>
  <c r="U113" i="2"/>
  <c r="X31" i="2"/>
  <c r="M31" i="2" s="1"/>
  <c r="X33" i="2"/>
  <c r="M33" i="2" s="1"/>
  <c r="X35" i="2"/>
  <c r="M35" i="2" s="1"/>
  <c r="X37" i="2"/>
  <c r="M37" i="2" s="1"/>
  <c r="X39" i="2"/>
  <c r="M39" i="2" s="1"/>
  <c r="X41" i="2"/>
  <c r="M41" i="2" s="1"/>
  <c r="X43" i="2"/>
  <c r="M43" i="2" s="1"/>
  <c r="X45" i="2"/>
  <c r="M45" i="2" s="1"/>
  <c r="X47" i="2"/>
  <c r="M47" i="2" s="1"/>
  <c r="X49" i="2"/>
  <c r="M49" i="2" s="1"/>
  <c r="X51" i="2"/>
  <c r="M51" i="2" s="1"/>
  <c r="X53" i="2"/>
  <c r="M53" i="2" s="1"/>
  <c r="X55" i="2"/>
  <c r="M55" i="2" s="1"/>
  <c r="X57" i="2"/>
  <c r="M57" i="2" s="1"/>
  <c r="X59" i="2"/>
  <c r="M59" i="2" s="1"/>
  <c r="X61" i="2"/>
  <c r="M61" i="2" s="1"/>
  <c r="X63" i="2"/>
  <c r="M63" i="2" s="1"/>
  <c r="X65" i="2"/>
  <c r="M65" i="2" s="1"/>
  <c r="X67" i="2"/>
  <c r="M67" i="2" s="1"/>
  <c r="X69" i="2"/>
  <c r="M69" i="2" s="1"/>
  <c r="X71" i="2"/>
  <c r="M71" i="2" s="1"/>
  <c r="X73" i="2"/>
  <c r="M73" i="2" s="1"/>
  <c r="X75" i="2"/>
  <c r="M75" i="2" s="1"/>
  <c r="X77" i="2"/>
  <c r="M77" i="2" s="1"/>
  <c r="X79" i="2"/>
  <c r="M79" i="2" s="1"/>
  <c r="X81" i="2"/>
  <c r="M81" i="2" s="1"/>
  <c r="X83" i="2"/>
  <c r="M83" i="2" s="1"/>
  <c r="X85" i="2"/>
  <c r="M85" i="2" s="1"/>
  <c r="X87" i="2"/>
  <c r="M87" i="2" s="1"/>
  <c r="X89" i="2"/>
  <c r="M89" i="2" s="1"/>
  <c r="X91" i="2"/>
  <c r="M91" i="2" s="1"/>
  <c r="X93" i="2"/>
  <c r="M93" i="2" s="1"/>
  <c r="X95" i="2"/>
  <c r="M95" i="2" s="1"/>
  <c r="X97" i="2"/>
  <c r="M97" i="2" s="1"/>
  <c r="X99" i="2"/>
  <c r="M99" i="2" s="1"/>
  <c r="X101" i="2"/>
  <c r="M101" i="2" s="1"/>
  <c r="X103" i="2"/>
  <c r="M103" i="2" s="1"/>
  <c r="X105" i="2"/>
  <c r="M105" i="2" s="1"/>
  <c r="X107" i="2"/>
  <c r="M107" i="2" s="1"/>
  <c r="X109" i="2"/>
  <c r="M109" i="2" s="1"/>
  <c r="X111" i="2"/>
  <c r="M111" i="2" s="1"/>
  <c r="X113" i="2"/>
  <c r="M113" i="2" s="1"/>
  <c r="AH36" i="2" l="1"/>
  <c r="AH42" i="2"/>
  <c r="AH40" i="2"/>
  <c r="AH38" i="2"/>
  <c r="AD43" i="2"/>
  <c r="AD41" i="2"/>
  <c r="AD39" i="2"/>
  <c r="AD37" i="2"/>
  <c r="AK18" i="2"/>
  <c r="AK17" i="2"/>
  <c r="AK19" i="2"/>
  <c r="AK20" i="2"/>
  <c r="AK21" i="2"/>
  <c r="AL18" i="2" l="1"/>
  <c r="AL17" i="2"/>
  <c r="AB113" i="2"/>
  <c r="AA113" i="2"/>
  <c r="Z113" i="2"/>
  <c r="Y113" i="2"/>
  <c r="W113" i="2"/>
  <c r="V113" i="2"/>
  <c r="T113" i="2"/>
  <c r="AB111" i="2"/>
  <c r="AA111" i="2"/>
  <c r="Z111" i="2"/>
  <c r="Y111" i="2"/>
  <c r="W111" i="2"/>
  <c r="V111" i="2"/>
  <c r="T111" i="2"/>
  <c r="AB109" i="2"/>
  <c r="AA109" i="2"/>
  <c r="Z109" i="2"/>
  <c r="Y109" i="2"/>
  <c r="W109" i="2"/>
  <c r="V109" i="2"/>
  <c r="T109" i="2"/>
  <c r="AB107" i="2"/>
  <c r="AA107" i="2"/>
  <c r="Z107" i="2"/>
  <c r="Y107" i="2"/>
  <c r="W107" i="2"/>
  <c r="V107" i="2"/>
  <c r="T107" i="2"/>
  <c r="AB105" i="2"/>
  <c r="AA105" i="2"/>
  <c r="Z105" i="2"/>
  <c r="Y105" i="2"/>
  <c r="W105" i="2"/>
  <c r="V105" i="2"/>
  <c r="T105" i="2"/>
  <c r="AB103" i="2"/>
  <c r="AA103" i="2"/>
  <c r="Z103" i="2"/>
  <c r="Y103" i="2"/>
  <c r="W103" i="2"/>
  <c r="V103" i="2"/>
  <c r="T103" i="2"/>
  <c r="AB101" i="2"/>
  <c r="AA101" i="2"/>
  <c r="Z101" i="2"/>
  <c r="Y101" i="2"/>
  <c r="W101" i="2"/>
  <c r="V101" i="2"/>
  <c r="T101" i="2"/>
  <c r="AB99" i="2"/>
  <c r="AA99" i="2"/>
  <c r="Z99" i="2"/>
  <c r="Y99" i="2"/>
  <c r="V99" i="2"/>
  <c r="AB97" i="2"/>
  <c r="AA97" i="2"/>
  <c r="Z97" i="2"/>
  <c r="Y97" i="2"/>
  <c r="W97" i="2"/>
  <c r="V97" i="2"/>
  <c r="AB95" i="2"/>
  <c r="AA95" i="2"/>
  <c r="Z95" i="2"/>
  <c r="Y95" i="2"/>
  <c r="W95" i="2"/>
  <c r="AB93" i="2"/>
  <c r="AA93" i="2"/>
  <c r="Z93" i="2"/>
  <c r="Y93" i="2"/>
  <c r="V93" i="2"/>
  <c r="AB91" i="2"/>
  <c r="AA91" i="2"/>
  <c r="Z91" i="2"/>
  <c r="Y91" i="2"/>
  <c r="V91" i="2"/>
  <c r="AB89" i="2"/>
  <c r="AA89" i="2"/>
  <c r="Z89" i="2"/>
  <c r="Y89" i="2"/>
  <c r="V89" i="2"/>
  <c r="T89" i="2"/>
  <c r="AB87" i="2"/>
  <c r="T87" i="2"/>
  <c r="AA87" i="2"/>
  <c r="Z87" i="2"/>
  <c r="Y87" i="2"/>
  <c r="W87" i="2"/>
  <c r="V87" i="2"/>
  <c r="AB85" i="2"/>
  <c r="AA85" i="2"/>
  <c r="Z85" i="2"/>
  <c r="Y85" i="2"/>
  <c r="V85" i="2"/>
  <c r="T85" i="2"/>
  <c r="AB83" i="2"/>
  <c r="T83" i="2"/>
  <c r="AA83" i="2"/>
  <c r="Z83" i="2"/>
  <c r="Y83" i="2"/>
  <c r="V83" i="2"/>
  <c r="AB81" i="2"/>
  <c r="AA81" i="2"/>
  <c r="Z81" i="2"/>
  <c r="Y81" i="2"/>
  <c r="W81" i="2"/>
  <c r="V81" i="2"/>
  <c r="AB79" i="2"/>
  <c r="AA79" i="2"/>
  <c r="Z79" i="2"/>
  <c r="Y79" i="2"/>
  <c r="W79" i="2"/>
  <c r="V79" i="2"/>
  <c r="AB77" i="2"/>
  <c r="AA77" i="2"/>
  <c r="Z77" i="2"/>
  <c r="Y77" i="2"/>
  <c r="W77" i="2"/>
  <c r="V77" i="2"/>
  <c r="AB75" i="2"/>
  <c r="AA75" i="2"/>
  <c r="Z75" i="2"/>
  <c r="Y75" i="2"/>
  <c r="W75" i="2"/>
  <c r="V75" i="2"/>
  <c r="Y11" i="2"/>
  <c r="Y73" i="2"/>
  <c r="Y71" i="2"/>
  <c r="Y69" i="2"/>
  <c r="Y67" i="2"/>
  <c r="Y65" i="2"/>
  <c r="Y63" i="2"/>
  <c r="Y61" i="2"/>
  <c r="Y59" i="2"/>
  <c r="Y57" i="2"/>
  <c r="Y55" i="2"/>
  <c r="Y53" i="2"/>
  <c r="Y51" i="2"/>
  <c r="Y49" i="2"/>
  <c r="Y47" i="2"/>
  <c r="Y45" i="2"/>
  <c r="Y43" i="2"/>
  <c r="Y41" i="2"/>
  <c r="Y39" i="2"/>
  <c r="Y37" i="2"/>
  <c r="Y35" i="2"/>
  <c r="Y33" i="2"/>
  <c r="Y31" i="2"/>
  <c r="Y29" i="2"/>
  <c r="Y27" i="2"/>
  <c r="Y25" i="2"/>
  <c r="Y23" i="2"/>
  <c r="Y21" i="2"/>
  <c r="Y19" i="2"/>
  <c r="Y17" i="2"/>
  <c r="Y15" i="2"/>
  <c r="Y13" i="2"/>
  <c r="AL70" i="2"/>
  <c r="O7" i="2"/>
  <c r="N7" i="2"/>
  <c r="AB11" i="2"/>
  <c r="AA11" i="2"/>
  <c r="AK13" i="2" s="1"/>
  <c r="AL13" i="2" s="1"/>
  <c r="Z11" i="2"/>
  <c r="W67" i="2"/>
  <c r="W53" i="2"/>
  <c r="W37" i="2"/>
  <c r="W35" i="2"/>
  <c r="W31" i="2"/>
  <c r="W17" i="2"/>
  <c r="X17" i="2" s="1"/>
  <c r="M17" i="2" s="1"/>
  <c r="W15" i="2"/>
  <c r="X15" i="2" s="1"/>
  <c r="M15" i="2" s="1"/>
  <c r="Z13" i="2"/>
  <c r="Z15" i="2"/>
  <c r="Z17" i="2"/>
  <c r="Z19" i="2"/>
  <c r="Z21" i="2"/>
  <c r="Z23" i="2"/>
  <c r="Z25" i="2"/>
  <c r="Z27" i="2"/>
  <c r="Z29" i="2"/>
  <c r="Z31" i="2"/>
  <c r="Z33" i="2"/>
  <c r="Z35" i="2"/>
  <c r="Z37" i="2"/>
  <c r="Z39" i="2"/>
  <c r="Z41" i="2"/>
  <c r="Z43" i="2"/>
  <c r="Z45" i="2"/>
  <c r="Z47" i="2"/>
  <c r="Z49" i="2"/>
  <c r="Z51" i="2"/>
  <c r="Z53" i="2"/>
  <c r="Z55" i="2"/>
  <c r="Z57" i="2"/>
  <c r="Z59" i="2"/>
  <c r="Z61" i="2"/>
  <c r="Z63" i="2"/>
  <c r="Z65" i="2"/>
  <c r="Z67" i="2"/>
  <c r="Z69" i="2"/>
  <c r="Z71" i="2"/>
  <c r="Z73" i="2"/>
  <c r="AA13" i="2"/>
  <c r="AA15" i="2"/>
  <c r="AA17" i="2"/>
  <c r="AA19" i="2"/>
  <c r="AA21" i="2"/>
  <c r="AK16" i="2" s="1"/>
  <c r="AL16" i="2" s="1"/>
  <c r="AA23" i="2"/>
  <c r="AA25" i="2"/>
  <c r="AA27" i="2"/>
  <c r="AA29" i="2"/>
  <c r="AA31" i="2"/>
  <c r="AA33" i="2"/>
  <c r="AA35" i="2"/>
  <c r="AA37" i="2"/>
  <c r="AA39" i="2"/>
  <c r="AA41" i="2"/>
  <c r="AA43" i="2"/>
  <c r="AA45" i="2"/>
  <c r="AA47" i="2"/>
  <c r="AA49" i="2"/>
  <c r="AA51" i="2"/>
  <c r="AA53" i="2"/>
  <c r="AA55" i="2"/>
  <c r="AA57" i="2"/>
  <c r="AA59" i="2"/>
  <c r="AA61" i="2"/>
  <c r="AA63" i="2"/>
  <c r="AA65" i="2"/>
  <c r="AA67" i="2"/>
  <c r="AA69" i="2"/>
  <c r="AA71" i="2"/>
  <c r="AA73" i="2"/>
  <c r="AB13" i="2"/>
  <c r="R13" i="2" s="1"/>
  <c r="AB15" i="2"/>
  <c r="R15" i="2" s="1"/>
  <c r="AB17" i="2"/>
  <c r="R17" i="2" s="1"/>
  <c r="S17" i="2" s="1"/>
  <c r="AB19" i="2"/>
  <c r="R19" i="2" s="1"/>
  <c r="AB21" i="2"/>
  <c r="R21" i="2" s="1"/>
  <c r="AB23" i="2"/>
  <c r="R23" i="2" s="1"/>
  <c r="AB25" i="2"/>
  <c r="R25" i="2" s="1"/>
  <c r="AB27" i="2"/>
  <c r="R27" i="2" s="1"/>
  <c r="AB29" i="2"/>
  <c r="R29" i="2" s="1"/>
  <c r="T29" i="2"/>
  <c r="AB31" i="2"/>
  <c r="T31" i="2"/>
  <c r="AB33" i="2"/>
  <c r="T33" i="2"/>
  <c r="AB35" i="2"/>
  <c r="T35" i="2"/>
  <c r="AB37" i="2"/>
  <c r="AB39" i="2"/>
  <c r="T39" i="2"/>
  <c r="AB41" i="2"/>
  <c r="T41" i="2"/>
  <c r="AB43" i="2"/>
  <c r="T43" i="2"/>
  <c r="AB45" i="2"/>
  <c r="T45" i="2"/>
  <c r="AB47" i="2"/>
  <c r="AB49" i="2"/>
  <c r="AB51" i="2"/>
  <c r="AB53" i="2"/>
  <c r="AB55" i="2"/>
  <c r="AB57" i="2"/>
  <c r="AB59" i="2"/>
  <c r="AB61" i="2"/>
  <c r="AB63" i="2"/>
  <c r="AB65" i="2"/>
  <c r="AB67" i="2"/>
  <c r="AB69" i="2"/>
  <c r="AB71" i="2"/>
  <c r="AB73" i="2"/>
  <c r="T73" i="2"/>
  <c r="AL65" i="2"/>
  <c r="J7" i="2"/>
  <c r="V47" i="2"/>
  <c r="U31" i="2"/>
  <c r="V73" i="2"/>
  <c r="V71" i="2"/>
  <c r="V69" i="2"/>
  <c r="V65" i="2"/>
  <c r="V61" i="2"/>
  <c r="V59" i="2"/>
  <c r="V57" i="2"/>
  <c r="V55" i="2"/>
  <c r="V49" i="2"/>
  <c r="V45" i="2"/>
  <c r="V43" i="2"/>
  <c r="V41" i="2"/>
  <c r="V25" i="2"/>
  <c r="V23" i="2"/>
  <c r="V21" i="2"/>
  <c r="V19" i="2"/>
  <c r="V13" i="2"/>
  <c r="V11" i="2"/>
  <c r="Q115" i="2"/>
  <c r="P115" i="2"/>
  <c r="O115" i="2"/>
  <c r="N115" i="2"/>
  <c r="V67" i="2"/>
  <c r="V63" i="2"/>
  <c r="W57" i="2"/>
  <c r="V27" i="2"/>
  <c r="A17" i="2"/>
  <c r="A19" i="2" s="1"/>
  <c r="A21" i="2" s="1"/>
  <c r="A23" i="2" s="1"/>
  <c r="A25" i="2" s="1"/>
  <c r="A27" i="2" s="1"/>
  <c r="A29" i="2" s="1"/>
  <c r="A31" i="2" s="1"/>
  <c r="A33" i="2" s="1"/>
  <c r="A35" i="2" s="1"/>
  <c r="A37" i="2" s="1"/>
  <c r="A39" i="2" s="1"/>
  <c r="A41" i="2" s="1"/>
  <c r="A43" i="2" s="1"/>
  <c r="A45" i="2" s="1"/>
  <c r="A47" i="2" s="1"/>
  <c r="A49" i="2" s="1"/>
  <c r="A51" i="2" s="1"/>
  <c r="A53" i="2" s="1"/>
  <c r="A55" i="2" s="1"/>
  <c r="A57" i="2" s="1"/>
  <c r="A59" i="2" s="1"/>
  <c r="A61" i="2" s="1"/>
  <c r="A63" i="2" s="1"/>
  <c r="A65" i="2" s="1"/>
  <c r="A67" i="2" s="1"/>
  <c r="A69" i="2" s="1"/>
  <c r="A71" i="2" s="1"/>
  <c r="A73" i="2" s="1"/>
  <c r="A75" i="2" s="1"/>
  <c r="A77" i="2" s="1"/>
  <c r="A79" i="2" s="1"/>
  <c r="A81" i="2" s="1"/>
  <c r="A83" i="2" s="1"/>
  <c r="A85" i="2" s="1"/>
  <c r="A87" i="2" s="1"/>
  <c r="A89" i="2" s="1"/>
  <c r="A91" i="2" s="1"/>
  <c r="A93" i="2" s="1"/>
  <c r="A95" i="2" s="1"/>
  <c r="A97" i="2" s="1"/>
  <c r="A99" i="2" s="1"/>
  <c r="A101" i="2" s="1"/>
  <c r="A103" i="2" s="1"/>
  <c r="A105" i="2" s="1"/>
  <c r="A107" i="2" s="1"/>
  <c r="A109" i="2" s="1"/>
  <c r="A111" i="2" s="1"/>
  <c r="A113" i="2" s="1"/>
  <c r="Q7" i="2"/>
  <c r="P7" i="2"/>
  <c r="W33" i="2"/>
  <c r="W19" i="2"/>
  <c r="X19" i="2" s="1"/>
  <c r="M19" i="2" s="1"/>
  <c r="W43" i="2"/>
  <c r="W61" i="2"/>
  <c r="W69" i="2"/>
  <c r="V29" i="2"/>
  <c r="V33" i="2"/>
  <c r="U33" i="2"/>
  <c r="AL20" i="2"/>
  <c r="AK15" i="2"/>
  <c r="AL15" i="2" s="1"/>
  <c r="V37" i="2"/>
  <c r="V31" i="2"/>
  <c r="V35" i="2"/>
  <c r="V39" i="2"/>
  <c r="T81" i="2"/>
  <c r="T77" i="2"/>
  <c r="T75" i="2"/>
  <c r="T79" i="2"/>
  <c r="T97" i="2"/>
  <c r="W83" i="2"/>
  <c r="T91" i="2"/>
  <c r="W99" i="2"/>
  <c r="T99" i="2"/>
  <c r="W73" i="2"/>
  <c r="T95" i="2"/>
  <c r="V95" i="2"/>
  <c r="W41" i="2"/>
  <c r="W39" i="2"/>
  <c r="W45" i="2"/>
  <c r="AL21" i="2"/>
  <c r="V17" i="2"/>
  <c r="W51" i="2"/>
  <c r="V51" i="2"/>
  <c r="V53" i="2"/>
  <c r="U29" i="2"/>
  <c r="W29" i="2"/>
  <c r="X29" i="2" s="1"/>
  <c r="M29" i="2" s="1"/>
  <c r="AL19" i="2"/>
  <c r="W13" i="2"/>
  <c r="X13" i="2" s="1"/>
  <c r="M13" i="2" s="1"/>
  <c r="W55" i="2"/>
  <c r="T93" i="2"/>
  <c r="W63" i="2"/>
  <c r="W91" i="2"/>
  <c r="W59" i="2"/>
  <c r="W89" i="2"/>
  <c r="W85" i="2"/>
  <c r="W47" i="2"/>
  <c r="T55" i="2"/>
  <c r="T61" i="2"/>
  <c r="T57" i="2"/>
  <c r="T53" i="2"/>
  <c r="T51" i="2"/>
  <c r="W93" i="2"/>
  <c r="W49" i="2"/>
  <c r="W27" i="2"/>
  <c r="X27" i="2" s="1"/>
  <c r="W71" i="2"/>
  <c r="W65" i="2"/>
  <c r="T71" i="2"/>
  <c r="T67" i="2"/>
  <c r="T49" i="2"/>
  <c r="D8" i="2"/>
  <c r="T69" i="2"/>
  <c r="T65" i="2"/>
  <c r="T37" i="2"/>
  <c r="T63" i="2"/>
  <c r="T59" i="2"/>
  <c r="T47" i="2"/>
  <c r="T27" i="2"/>
  <c r="V15" i="2" l="1"/>
  <c r="V115" i="2" s="1"/>
  <c r="S15" i="2"/>
  <c r="U15" i="2" s="1"/>
  <c r="S19" i="2"/>
  <c r="U19" i="2" s="1"/>
  <c r="U27" i="2"/>
  <c r="M27" i="2"/>
  <c r="S13" i="2"/>
  <c r="U13" i="2" s="1"/>
  <c r="AK14" i="2"/>
  <c r="AL14" i="2" s="1"/>
  <c r="AL22" i="2" s="1"/>
  <c r="U17" i="2"/>
  <c r="W25" i="2"/>
  <c r="X25" i="2" s="1"/>
  <c r="T25" i="2"/>
  <c r="T23" i="2"/>
  <c r="W23" i="2"/>
  <c r="X23" i="2" s="1"/>
  <c r="M23" i="2" s="1"/>
  <c r="T21" i="2"/>
  <c r="W21" i="2"/>
  <c r="X21" i="2" s="1"/>
  <c r="AJ14" i="2"/>
  <c r="AJ13" i="2"/>
  <c r="AJ15" i="2"/>
  <c r="AJ16" i="2"/>
  <c r="AJ17" i="2"/>
  <c r="AJ18" i="2"/>
  <c r="AJ19" i="2"/>
  <c r="AJ20" i="2"/>
  <c r="AJ21" i="2"/>
  <c r="AH37" i="2"/>
  <c r="AH43" i="2"/>
  <c r="AL42" i="2" s="1"/>
  <c r="AH41" i="2"/>
  <c r="AL40" i="2" s="1"/>
  <c r="AH39" i="2"/>
  <c r="AL38" i="2" s="1"/>
  <c r="T17" i="2"/>
  <c r="T13" i="2"/>
  <c r="T15" i="2"/>
  <c r="T19" i="2"/>
  <c r="AG45" i="2"/>
  <c r="W11" i="2"/>
  <c r="K7" i="2"/>
  <c r="F8" i="2"/>
  <c r="AB115" i="2"/>
  <c r="L115" i="2"/>
  <c r="V7" i="2"/>
  <c r="AL46" i="2" s="1"/>
  <c r="U25" i="2" l="1"/>
  <c r="M25" i="2"/>
  <c r="U21" i="2"/>
  <c r="M21" i="2"/>
  <c r="U23" i="2"/>
  <c r="S7" i="2"/>
  <c r="T11" i="2"/>
  <c r="T7" i="2" s="1"/>
  <c r="AK22" i="2"/>
  <c r="W7" i="2"/>
  <c r="X11" i="2"/>
  <c r="U11" i="2" s="1"/>
  <c r="AI35" i="2"/>
  <c r="AL36" i="2"/>
  <c r="AL44" i="2" s="1"/>
  <c r="AL45" i="2" s="1"/>
  <c r="AL48" i="2" s="1"/>
  <c r="AL72" i="2" s="1"/>
  <c r="R7" i="2"/>
  <c r="R115" i="2"/>
  <c r="S115" i="2"/>
  <c r="W115" i="2"/>
  <c r="AJ22" i="2"/>
  <c r="T115" i="2" l="1"/>
  <c r="U115" i="2"/>
  <c r="M11" i="2"/>
  <c r="M7" i="2" s="1"/>
  <c r="AL23" i="2" s="1"/>
  <c r="AL49" i="2" s="1"/>
  <c r="AL73" i="2" s="1"/>
  <c r="X115" i="2"/>
  <c r="X7" i="2"/>
  <c r="U7" i="2" l="1"/>
</calcChain>
</file>

<file path=xl/comments1.xml><?xml version="1.0" encoding="utf-8"?>
<comments xmlns="http://schemas.openxmlformats.org/spreadsheetml/2006/main">
  <authors>
    <author>Joel</author>
  </authors>
  <commentList>
    <comment ref="J11" authorId="0">
      <text>
        <r>
          <rPr>
            <sz val="9"/>
            <color indexed="81"/>
            <rFont val="Tahoma"/>
            <family val="2"/>
          </rPr>
          <t xml:space="preserve">Each family group must share the same number of Days / Nights. Use separate family groups for different days otherwise.
</t>
        </r>
      </text>
    </comment>
  </commentList>
</comments>
</file>

<file path=xl/sharedStrings.xml><?xml version="1.0" encoding="utf-8"?>
<sst xmlns="http://schemas.openxmlformats.org/spreadsheetml/2006/main" count="127" uniqueCount="114">
  <si>
    <t>Trails Club of Oregon ~ Lodge Host Form</t>
  </si>
  <si>
    <t>Date opened:</t>
  </si>
  <si>
    <t>Host:</t>
  </si>
  <si>
    <t xml:space="preserve">Tyee </t>
  </si>
  <si>
    <t xml:space="preserve">Nesika </t>
  </si>
  <si>
    <t>Date closed:</t>
  </si>
  <si>
    <t>~</t>
  </si>
  <si>
    <t># 3rd meal</t>
  </si>
  <si>
    <t># 4th meal</t>
  </si>
  <si>
    <t>No.</t>
  </si>
  <si>
    <t>Lodging</t>
  </si>
  <si>
    <t>Code</t>
  </si>
  <si>
    <t>Rate</t>
  </si>
  <si>
    <t>People</t>
  </si>
  <si>
    <t>Nights</t>
  </si>
  <si>
    <t>Gross Amount</t>
  </si>
  <si>
    <t>Day Use</t>
  </si>
  <si>
    <t>d</t>
  </si>
  <si>
    <t>Member</t>
  </si>
  <si>
    <t>m</t>
  </si>
  <si>
    <t>Jr.Member (12-17)</t>
  </si>
  <si>
    <t>g</t>
  </si>
  <si>
    <t>Food Expenses: (list and attach receipts)</t>
  </si>
  <si>
    <t>Amount</t>
  </si>
  <si>
    <t>Total Meals</t>
  </si>
  <si>
    <t>Price</t>
  </si>
  <si>
    <t>Breakfasts @</t>
  </si>
  <si>
    <t>Total moneys collected:</t>
  </si>
  <si>
    <t>Totals</t>
  </si>
  <si>
    <t>Adult Guest</t>
  </si>
  <si>
    <r>
      <rPr>
        <b/>
        <sz val="9"/>
        <rFont val="Arial"/>
        <family val="2"/>
      </rPr>
      <t>Lunch</t>
    </r>
    <r>
      <rPr>
        <sz val="9"/>
        <rFont val="Arial"/>
        <family val="2"/>
      </rPr>
      <t>/3rd meal @</t>
    </r>
  </si>
  <si>
    <t xml:space="preserve">Suggested Improvements (Work Trip Projects) and other comments: </t>
  </si>
  <si>
    <t>Special/4th meal @</t>
  </si>
  <si>
    <t>Moneys advanced against food cost:</t>
  </si>
  <si>
    <t>Balance to be paid to TCO</t>
  </si>
  <si>
    <t>Food expense withheld</t>
  </si>
  <si>
    <t>http://trailsclub.org/events/lodges_mem_info.html#fees</t>
  </si>
  <si>
    <t>Ref:</t>
  </si>
  <si>
    <t>adult meal cost</t>
  </si>
  <si>
    <t xml:space="preserve">Total owed TCO by late cancels/no-shows: </t>
  </si>
  <si>
    <t>Money collected for meals</t>
  </si>
  <si>
    <t>adult</t>
  </si>
  <si>
    <t>Dinners @</t>
  </si>
  <si>
    <t>a</t>
  </si>
  <si>
    <t>Family total</t>
  </si>
  <si>
    <t>Individual's total</t>
  </si>
  <si>
    <t>Meals</t>
  </si>
  <si>
    <t>Total</t>
  </si>
  <si>
    <t>Family group</t>
  </si>
  <si>
    <t># Breakfasts</t>
  </si>
  <si>
    <t># Dinners</t>
  </si>
  <si>
    <t>http://www.trailsclub.org/tco_forms/TyeeWinterHostPacket.pdf</t>
  </si>
  <si>
    <t>Total food expenses to nearest dollar:</t>
  </si>
  <si>
    <t>for ttl Nights AC</t>
  </si>
  <si>
    <t>Gross total</t>
  </si>
  <si>
    <t>Family capped total:</t>
  </si>
  <si>
    <t>Precap total:</t>
  </si>
  <si>
    <t xml:space="preserve"> Meal prices are not locked.  3rd &amp; 4th for 2nd day or ?</t>
  </si>
  <si>
    <t>Totals (same as at bottom of second page)-&gt;:</t>
  </si>
  <si>
    <t>Meals total</t>
  </si>
  <si>
    <t>p</t>
  </si>
  <si>
    <r>
      <t>Coupon/</t>
    </r>
    <r>
      <rPr>
        <b/>
        <sz val="9"/>
        <rFont val="Arial"/>
        <family val="2"/>
      </rPr>
      <t>P</t>
    </r>
    <r>
      <rPr>
        <sz val="9"/>
        <rFont val="Arial"/>
        <family val="2"/>
      </rPr>
      <t>rivileged</t>
    </r>
  </si>
  <si>
    <t>Host/Cook</t>
  </si>
  <si>
    <t>Meal Charges</t>
  </si>
  <si>
    <t>X</t>
  </si>
  <si>
    <t>f</t>
  </si>
  <si>
    <t>Excess meal money</t>
  </si>
  <si>
    <t>HIDE</t>
  </si>
  <si>
    <t>Owed for meals:</t>
  </si>
  <si>
    <t>Total of advanced plus withheld:
This must equal above Total food expense.</t>
  </si>
  <si>
    <t>Ref: Trails Club of Oregon Lodge - Host / Cook Instructions</t>
  </si>
  <si>
    <t>Male  Female</t>
  </si>
  <si>
    <t># Days Nights</t>
  </si>
  <si>
    <t>Print blank form for initial or manual use.</t>
  </si>
  <si>
    <t>Per fire regulations, 22 per dorm plus 6 more on main floor but only when dorms are full.</t>
  </si>
  <si>
    <t>Description (date, store)</t>
  </si>
  <si>
    <t xml:space="preserve">When meal fees are charged, both the overnight and meal fees are waived for the host and one cook.  A cook’s assistant, who also receives their overnight and meals for free, may be added for every additional 15 people being served.  </t>
  </si>
  <si>
    <t xml:space="preserve"> Comments (these help the lodge chairperson)</t>
  </si>
  <si>
    <t xml:space="preserve"> Supplies needed:(soap, paper goods, bulbs)</t>
  </si>
  <si>
    <t xml:space="preserve"> Maintenance &amp; Repairs Done (Exclude cleaning)</t>
  </si>
  <si>
    <t xml:space="preserve"> Problems: (Heat, Water, Dead Water Heaters, etc.)</t>
  </si>
  <si>
    <r>
      <rPr>
        <b/>
        <sz val="8"/>
        <rFont val="Tahoma"/>
        <family val="2"/>
      </rPr>
      <t xml:space="preserve">                 Input area inside double red lines.</t>
    </r>
    <r>
      <rPr>
        <sz val="8"/>
        <rFont val="Tahoma"/>
        <family val="2"/>
      </rPr>
      <t xml:space="preserve">
Record Lodging:  </t>
    </r>
    <r>
      <rPr>
        <b/>
        <sz val="8"/>
        <color indexed="60"/>
        <rFont val="Tahoma"/>
        <family val="2"/>
      </rPr>
      <t>1)</t>
    </r>
    <r>
      <rPr>
        <sz val="8"/>
        <rFont val="Tahoma"/>
        <family val="2"/>
      </rPr>
      <t xml:space="preserve"> List each family together, member first, if any.  </t>
    </r>
    <r>
      <rPr>
        <b/>
        <sz val="8"/>
        <color indexed="60"/>
        <rFont val="Tahoma"/>
        <family val="2"/>
      </rPr>
      <t xml:space="preserve"> 2)</t>
    </r>
    <r>
      <rPr>
        <sz val="8"/>
        <rFont val="Tahoma"/>
        <family val="2"/>
      </rPr>
      <t xml:space="preserve"> Under Family group (column B), enter the same alpha code (a, b, c) for each family member. An individual is a family of one.   </t>
    </r>
    <r>
      <rPr>
        <b/>
        <sz val="8"/>
        <color indexed="60"/>
        <rFont val="Tahoma"/>
        <family val="2"/>
      </rPr>
      <t xml:space="preserve"> 3)</t>
    </r>
    <r>
      <rPr>
        <sz val="8"/>
        <rFont val="Tahoma"/>
        <family val="2"/>
      </rPr>
      <t xml:space="preserve"> Enter (m or f) male or female in Column H.  </t>
    </r>
    <r>
      <rPr>
        <b/>
        <sz val="8"/>
        <color indexed="60"/>
        <rFont val="Tahoma"/>
        <family val="2"/>
      </rPr>
      <t xml:space="preserve"> 4)</t>
    </r>
    <r>
      <rPr>
        <sz val="8"/>
        <rFont val="Tahoma"/>
        <family val="2"/>
      </rPr>
      <t xml:space="preserve"> Under Code (column I), enter a Lodge Code (see below) to display lodge fee per day.  </t>
    </r>
    <r>
      <rPr>
        <b/>
        <sz val="8"/>
        <color indexed="60"/>
        <rFont val="Tahoma"/>
        <family val="2"/>
      </rPr>
      <t xml:space="preserve"> 5)</t>
    </r>
    <r>
      <rPr>
        <sz val="8"/>
        <rFont val="Tahoma"/>
        <family val="2"/>
      </rPr>
      <t xml:space="preserve"> Enter # of Days or Nights to display total lodge charge.  The spreadsheet will auto calculate any family caps.</t>
    </r>
  </si>
  <si>
    <t>Mem.Teen (12-17)</t>
  </si>
  <si>
    <t>Mem.Child (&lt; 12)</t>
  </si>
  <si>
    <t>Guest Child (&lt; 12)</t>
  </si>
  <si>
    <r>
      <rPr>
        <b/>
        <sz val="8"/>
        <color indexed="8"/>
        <rFont val="Tahoma"/>
        <family val="2"/>
      </rPr>
      <t>Meal Fees</t>
    </r>
    <r>
      <rPr>
        <sz val="8"/>
        <color indexed="8"/>
        <rFont val="Tahoma"/>
        <family val="2"/>
      </rPr>
      <t xml:space="preserve">: Breakfast $5, Lunch $7 (if included) and Dinner $8. Meals for children younger than twelve (12) are half price.
Meal fees may be higher if stated in the announcement or at registration. 
If someone cancels after the food is purchased or is a no-show, they are still obligated to pay their meal fees to the club. </t>
    </r>
  </si>
  <si>
    <t>x</t>
  </si>
  <si>
    <t>child&lt;12</t>
  </si>
  <si>
    <r>
      <rPr>
        <b/>
        <sz val="8"/>
        <color indexed="8"/>
        <rFont val="Tahoma"/>
        <family val="2"/>
      </rPr>
      <t>Record Meals</t>
    </r>
    <r>
      <rPr>
        <sz val="8"/>
        <color indexed="8"/>
        <rFont val="Tahoma"/>
        <family val="2"/>
      </rPr>
      <t>: Under Meals (column N-Q), enter number of each meal per person.  Increase a meal price or add a price for an additional meal use (column AJ) below.</t>
    </r>
  </si>
  <si>
    <t>j</t>
  </si>
  <si>
    <t>t</t>
  </si>
  <si>
    <t>c</t>
  </si>
  <si>
    <t>k</t>
  </si>
  <si>
    <t>h</t>
  </si>
  <si>
    <t>Host name will be No. 1, Family "a", Code "h".</t>
  </si>
  <si>
    <t>code h</t>
  </si>
  <si>
    <t>h meal ttl:</t>
  </si>
  <si>
    <t>Form</t>
  </si>
  <si>
    <t>x = late cancel , no-show</t>
  </si>
  <si>
    <t>Form updated:</t>
  </si>
  <si>
    <t>Daily lodge fee</t>
  </si>
  <si>
    <t>Family Capped .. Lodge Total:</t>
  </si>
  <si>
    <r>
      <rPr>
        <b/>
        <sz val="8"/>
        <color rgb="FFC00000"/>
        <rFont val="Arial"/>
        <family val="2"/>
      </rPr>
      <t>X</t>
    </r>
    <r>
      <rPr>
        <sz val="8"/>
        <rFont val="Arial"/>
        <family val="2"/>
      </rPr>
      <t xml:space="preserve"> Meal cost</t>
    </r>
  </si>
  <si>
    <t xml:space="preserve">Family lodg gross </t>
  </si>
  <si>
    <t>Family Lodg cap'd</t>
  </si>
  <si>
    <t>Male or Female -X</t>
  </si>
  <si>
    <t>for ttl People AB-X</t>
  </si>
  <si>
    <t>drop down codes</t>
  </si>
  <si>
    <t>member family cap</t>
  </si>
  <si>
    <t>non-member family cap</t>
  </si>
  <si>
    <r>
      <rPr>
        <b/>
        <sz val="8"/>
        <rFont val="Arial"/>
        <family val="2"/>
      </rPr>
      <t>Female #</t>
    </r>
    <r>
      <rPr>
        <sz val="8"/>
        <rFont val="Arial"/>
        <family val="2"/>
      </rPr>
      <t>:</t>
    </r>
  </si>
  <si>
    <r>
      <rPr>
        <b/>
        <sz val="8"/>
        <rFont val="Arial"/>
        <family val="2"/>
      </rPr>
      <t>Male #</t>
    </r>
    <r>
      <rPr>
        <sz val="8"/>
        <rFont val="Arial"/>
        <family val="2"/>
      </rPr>
      <t>:</t>
    </r>
  </si>
  <si>
    <r>
      <rPr>
        <b/>
        <sz val="10"/>
        <rFont val="Arial"/>
        <family val="2"/>
      </rPr>
      <t>Name</t>
    </r>
    <r>
      <rPr>
        <sz val="10"/>
        <rFont val="Arial"/>
        <family val="2"/>
      </rPr>
      <t xml:space="preserve"> (plus </t>
    </r>
    <r>
      <rPr>
        <sz val="10"/>
        <color rgb="FFFF0000"/>
        <rFont val="Arial"/>
        <family val="2"/>
      </rPr>
      <t>age</t>
    </r>
    <r>
      <rPr>
        <sz val="10"/>
        <rFont val="Arial"/>
        <family val="2"/>
      </rPr>
      <t xml:space="preserve"> if under 18)</t>
    </r>
  </si>
  <si>
    <r>
      <t xml:space="preserve">WARNING!  Only </t>
    </r>
    <r>
      <rPr>
        <sz val="8"/>
        <rFont val="Tahoma"/>
        <family val="2"/>
      </rPr>
      <t xml:space="preserve">Cells outlined in </t>
    </r>
    <r>
      <rPr>
        <sz val="8"/>
        <color rgb="FFFF0000"/>
        <rFont val="Tahoma"/>
        <family val="2"/>
      </rPr>
      <t>RED</t>
    </r>
    <r>
      <rPr>
        <sz val="8"/>
        <rFont val="Tahoma"/>
        <family val="2"/>
      </rPr>
      <t xml:space="preserve"> can be edited.  Each family group must share the same # Days Nights to calulate family caps.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</si>
</sst>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quot;$&quot;#,##0.00"/>
  </numFmts>
  <fonts count="70" x14ac:knownFonts="1">
    <font>
      <sz val="11"/>
      <color theme="1"/>
      <name val="Calibri"/>
      <family val="2"/>
      <scheme val="minor"/>
    </font>
    <font>
      <b/>
      <sz val="7"/>
      <name val="Arial Narrow"/>
      <family val="2"/>
    </font>
    <font>
      <sz val="10"/>
      <name val="Arial"/>
      <family val="2"/>
    </font>
    <font>
      <b/>
      <sz val="14"/>
      <name val="Arial"/>
      <family val="2"/>
    </font>
    <font>
      <b/>
      <sz val="10"/>
      <name val="Arial"/>
      <family val="2"/>
    </font>
    <font>
      <sz val="9"/>
      <name val="Arial"/>
      <family val="2"/>
    </font>
    <font>
      <sz val="8"/>
      <name val="Arial Narrow"/>
      <family val="2"/>
    </font>
    <font>
      <b/>
      <sz val="9"/>
      <name val="Arial"/>
      <family val="2"/>
    </font>
    <font>
      <b/>
      <sz val="8"/>
      <name val="Arial Narrow"/>
      <family val="2"/>
    </font>
    <font>
      <sz val="8"/>
      <name val="Arial"/>
      <family val="2"/>
    </font>
    <font>
      <u/>
      <sz val="10"/>
      <color indexed="12"/>
      <name val="Arial"/>
      <family val="2"/>
    </font>
    <font>
      <sz val="9"/>
      <name val="Arial Narrow"/>
      <family val="2"/>
    </font>
    <font>
      <sz val="7"/>
      <name val="Arial"/>
      <family val="2"/>
    </font>
    <font>
      <b/>
      <sz val="8"/>
      <name val="Arial"/>
      <family val="2"/>
    </font>
    <font>
      <sz val="6"/>
      <name val="Arial"/>
      <family val="2"/>
    </font>
    <font>
      <b/>
      <sz val="9"/>
      <name val="Arial Narrow"/>
      <family val="2"/>
    </font>
    <font>
      <u/>
      <sz val="8"/>
      <color indexed="12"/>
      <name val="Arial Narrow"/>
      <family val="2"/>
    </font>
    <font>
      <b/>
      <sz val="7"/>
      <name val="Arial"/>
      <family val="2"/>
    </font>
    <font>
      <sz val="8.5"/>
      <name val="Arial"/>
      <family val="2"/>
    </font>
    <font>
      <sz val="8"/>
      <name val="Tahoma"/>
      <family val="2"/>
    </font>
    <font>
      <b/>
      <sz val="9"/>
      <name val="Tahoma"/>
      <family val="2"/>
    </font>
    <font>
      <sz val="9"/>
      <name val="Tahoma"/>
      <family val="2"/>
    </font>
    <font>
      <b/>
      <sz val="8"/>
      <name val="Tahoma"/>
      <family val="2"/>
    </font>
    <font>
      <sz val="11"/>
      <name val="Tahoma"/>
      <family val="2"/>
    </font>
    <font>
      <b/>
      <sz val="14"/>
      <name val="Tahoma"/>
      <family val="2"/>
    </font>
    <font>
      <b/>
      <sz val="11"/>
      <name val="Tahoma"/>
      <family val="2"/>
    </font>
    <font>
      <b/>
      <sz val="8"/>
      <color indexed="8"/>
      <name val="Tahoma"/>
      <family val="2"/>
    </font>
    <font>
      <sz val="8"/>
      <color indexed="8"/>
      <name val="Tahoma"/>
      <family val="2"/>
    </font>
    <font>
      <b/>
      <sz val="8"/>
      <color indexed="60"/>
      <name val="Tahoma"/>
      <family val="2"/>
    </font>
    <font>
      <b/>
      <sz val="12"/>
      <name val="Tahoma"/>
      <family val="2"/>
    </font>
    <font>
      <b/>
      <sz val="10"/>
      <name val="Tahoma"/>
      <family val="2"/>
    </font>
    <font>
      <sz val="11"/>
      <color theme="1"/>
      <name val="Calibri"/>
      <family val="2"/>
      <scheme val="minor"/>
    </font>
    <font>
      <b/>
      <sz val="11"/>
      <color theme="1"/>
      <name val="Calibri"/>
      <family val="2"/>
      <scheme val="minor"/>
    </font>
    <font>
      <sz val="8"/>
      <color theme="1"/>
      <name val="Arial Narrow"/>
      <family val="2"/>
    </font>
    <font>
      <sz val="8"/>
      <color theme="1"/>
      <name val="Calibri"/>
      <family val="2"/>
      <scheme val="minor"/>
    </font>
    <font>
      <sz val="9"/>
      <color theme="1"/>
      <name val="Calibri"/>
      <family val="2"/>
      <scheme val="minor"/>
    </font>
    <font>
      <sz val="9"/>
      <color theme="1"/>
      <name val="Cambria"/>
      <family val="1"/>
      <scheme val="major"/>
    </font>
    <font>
      <sz val="8"/>
      <color theme="1"/>
      <name val="Cambria"/>
      <family val="1"/>
      <scheme val="major"/>
    </font>
    <font>
      <b/>
      <sz val="9"/>
      <color theme="1"/>
      <name val="Calibri"/>
      <family val="2"/>
      <scheme val="minor"/>
    </font>
    <font>
      <b/>
      <sz val="11"/>
      <color theme="1"/>
      <name val="Cambria"/>
      <family val="1"/>
      <scheme val="major"/>
    </font>
    <font>
      <sz val="9"/>
      <name val="Calibri"/>
      <family val="2"/>
      <scheme val="minor"/>
    </font>
    <font>
      <sz val="8"/>
      <name val="Cambria"/>
      <family val="1"/>
      <scheme val="major"/>
    </font>
    <font>
      <sz val="10"/>
      <color theme="1"/>
      <name val="Calibri"/>
      <family val="2"/>
      <scheme val="minor"/>
    </font>
    <font>
      <sz val="11"/>
      <color theme="1"/>
      <name val="Tahoma"/>
      <family val="2"/>
    </font>
    <font>
      <b/>
      <sz val="8"/>
      <color theme="1"/>
      <name val="Tahoma"/>
      <family val="2"/>
    </font>
    <font>
      <sz val="10"/>
      <color theme="1"/>
      <name val="Arial"/>
      <family val="2"/>
    </font>
    <font>
      <b/>
      <sz val="11"/>
      <color rgb="FFFF0000"/>
      <name val="Calibri"/>
      <family val="2"/>
      <scheme val="minor"/>
    </font>
    <font>
      <b/>
      <sz val="8"/>
      <color theme="1"/>
      <name val="Arial"/>
      <family val="2"/>
    </font>
    <font>
      <b/>
      <sz val="11"/>
      <color theme="1"/>
      <name val="Tahoma"/>
      <family val="2"/>
    </font>
    <font>
      <b/>
      <sz val="12"/>
      <color theme="1"/>
      <name val="Calibri"/>
      <family val="2"/>
      <scheme val="minor"/>
    </font>
    <font>
      <sz val="9"/>
      <color theme="1"/>
      <name val="Tahoma"/>
      <family val="2"/>
    </font>
    <font>
      <sz val="11"/>
      <color rgb="FFC00000"/>
      <name val="Calibri"/>
      <family val="2"/>
      <scheme val="minor"/>
    </font>
    <font>
      <b/>
      <sz val="10"/>
      <name val="Calibri"/>
      <family val="2"/>
      <scheme val="minor"/>
    </font>
    <font>
      <u/>
      <sz val="8"/>
      <color indexed="12"/>
      <name val="Cambria"/>
      <family val="1"/>
      <scheme val="major"/>
    </font>
    <font>
      <sz val="8"/>
      <color theme="1"/>
      <name val="Tahoma"/>
      <family val="2"/>
    </font>
    <font>
      <sz val="10"/>
      <color rgb="FFC00000"/>
      <name val="Arial"/>
      <family val="2"/>
    </font>
    <font>
      <sz val="10"/>
      <color theme="5" tint="-0.24994659260841701"/>
      <name val="Arial"/>
      <family val="2"/>
    </font>
    <font>
      <sz val="11"/>
      <color theme="5" tint="-0.24994659260841701"/>
      <name val="Calibri"/>
      <family val="2"/>
      <scheme val="minor"/>
    </font>
    <font>
      <b/>
      <sz val="8"/>
      <color rgb="FFFF0000"/>
      <name val="Arial Narrow"/>
      <family val="2"/>
    </font>
    <font>
      <b/>
      <sz val="8"/>
      <color theme="1"/>
      <name val="Arial Narrow"/>
      <family val="2"/>
    </font>
    <font>
      <sz val="11"/>
      <color theme="1"/>
      <name val="Arial"/>
      <family val="2"/>
    </font>
    <font>
      <sz val="10"/>
      <color theme="1"/>
      <name val="Tahoma"/>
      <family val="2"/>
    </font>
    <font>
      <sz val="8"/>
      <color rgb="FFFF0000"/>
      <name val="Tahoma"/>
      <family val="2"/>
    </font>
    <font>
      <b/>
      <sz val="11"/>
      <name val="Arial"/>
      <family val="2"/>
    </font>
    <font>
      <b/>
      <sz val="10"/>
      <color theme="1"/>
      <name val="Arial"/>
      <family val="2"/>
    </font>
    <font>
      <b/>
      <sz val="10"/>
      <color indexed="8"/>
      <name val="Arial"/>
      <family val="2"/>
    </font>
    <font>
      <sz val="7"/>
      <color theme="1"/>
      <name val="Arial"/>
      <family val="2"/>
    </font>
    <font>
      <b/>
      <sz val="8"/>
      <color rgb="FFC00000"/>
      <name val="Arial"/>
      <family val="2"/>
    </font>
    <font>
      <sz val="10"/>
      <color rgb="FFFF0000"/>
      <name val="Arial"/>
      <family val="2"/>
    </font>
    <font>
      <sz val="9"/>
      <color indexed="81"/>
      <name val="Tahoma"/>
      <family val="2"/>
    </font>
  </fonts>
  <fills count="2">
    <fill>
      <patternFill patternType="none"/>
    </fill>
    <fill>
      <patternFill patternType="gray125"/>
    </fill>
  </fills>
  <borders count="221">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double">
        <color indexed="64"/>
      </left>
      <right/>
      <top/>
      <bottom/>
      <diagonal/>
    </border>
    <border>
      <left style="double">
        <color indexed="64"/>
      </left>
      <right/>
      <top style="thin">
        <color indexed="8"/>
      </top>
      <bottom style="thin">
        <color indexed="8"/>
      </bottom>
      <diagonal/>
    </border>
    <border>
      <left style="thin">
        <color indexed="8"/>
      </left>
      <right/>
      <top/>
      <bottom/>
      <diagonal/>
    </border>
    <border>
      <left style="thin">
        <color indexed="64"/>
      </left>
      <right/>
      <top/>
      <bottom/>
      <diagonal/>
    </border>
    <border>
      <left/>
      <right style="thin">
        <color indexed="64"/>
      </right>
      <top/>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thin">
        <color indexed="64"/>
      </left>
      <right/>
      <top style="hair">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bottom/>
      <diagonal/>
    </border>
    <border>
      <left/>
      <right/>
      <top/>
      <bottom style="thin">
        <color indexed="8"/>
      </bottom>
      <diagonal/>
    </border>
    <border>
      <left/>
      <right/>
      <top style="hair">
        <color indexed="8"/>
      </top>
      <bottom/>
      <diagonal/>
    </border>
    <border>
      <left style="hair">
        <color indexed="8"/>
      </left>
      <right style="hair">
        <color indexed="8"/>
      </right>
      <top style="hair">
        <color indexed="8"/>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style="thin">
        <color indexed="8"/>
      </right>
      <top style="hair">
        <color indexed="8"/>
      </top>
      <bottom/>
      <diagonal/>
    </border>
    <border>
      <left style="hair">
        <color indexed="8"/>
      </left>
      <right style="thin">
        <color indexed="8"/>
      </right>
      <top/>
      <bottom style="hair">
        <color indexed="8"/>
      </bottom>
      <diagonal/>
    </border>
    <border>
      <left/>
      <right/>
      <top style="hair">
        <color indexed="64"/>
      </top>
      <bottom style="hair">
        <color indexed="64"/>
      </bottom>
      <diagonal/>
    </border>
    <border>
      <left/>
      <right/>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thin">
        <color indexed="8"/>
      </left>
      <right/>
      <top style="thin">
        <color indexed="8"/>
      </top>
      <bottom style="thin">
        <color indexed="8"/>
      </bottom>
      <diagonal/>
    </border>
    <border>
      <left style="thin">
        <color indexed="8"/>
      </left>
      <right/>
      <top style="hair">
        <color indexed="8"/>
      </top>
      <bottom/>
      <diagonal/>
    </border>
    <border>
      <left style="thin">
        <color indexed="8"/>
      </left>
      <right/>
      <top/>
      <bottom style="hair">
        <color indexed="8"/>
      </bottom>
      <diagonal/>
    </border>
    <border>
      <left/>
      <right/>
      <top style="thin">
        <color indexed="8"/>
      </top>
      <bottom style="hair">
        <color indexed="8"/>
      </bottom>
      <diagonal/>
    </border>
    <border>
      <left style="hair">
        <color indexed="8"/>
      </left>
      <right/>
      <top style="thin">
        <color indexed="8"/>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dashed">
        <color indexed="64"/>
      </top>
      <bottom style="dashed">
        <color indexed="64"/>
      </bottom>
      <diagonal/>
    </border>
    <border>
      <left style="thin">
        <color indexed="8"/>
      </left>
      <right/>
      <top style="thin">
        <color indexed="8"/>
      </top>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style="hair">
        <color indexed="64"/>
      </bottom>
      <diagonal/>
    </border>
    <border>
      <left/>
      <right style="hair">
        <color indexed="8"/>
      </right>
      <top/>
      <bottom/>
      <diagonal/>
    </border>
    <border>
      <left/>
      <right style="hair">
        <color indexed="8"/>
      </right>
      <top/>
      <bottom style="thin">
        <color indexed="8"/>
      </bottom>
      <diagonal/>
    </border>
    <border>
      <left/>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double">
        <color indexed="64"/>
      </left>
      <right/>
      <top style="thin">
        <color indexed="8"/>
      </top>
      <bottom/>
      <diagonal/>
    </border>
    <border>
      <left style="double">
        <color indexed="64"/>
      </left>
      <right/>
      <top/>
      <bottom style="hair">
        <color indexed="8"/>
      </bottom>
      <diagonal/>
    </border>
    <border>
      <left/>
      <right style="thin">
        <color indexed="64"/>
      </right>
      <top style="thin">
        <color indexed="64"/>
      </top>
      <bottom/>
      <diagonal/>
    </border>
    <border>
      <left/>
      <right style="thin">
        <color indexed="64"/>
      </right>
      <top style="thin">
        <color indexed="8"/>
      </top>
      <bottom/>
      <diagonal/>
    </border>
    <border>
      <left style="thin">
        <color indexed="8"/>
      </left>
      <right/>
      <top style="thin">
        <color indexed="64"/>
      </top>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style="hair">
        <color indexed="8"/>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right style="thin">
        <color indexed="8"/>
      </right>
      <top style="thin">
        <color indexed="8"/>
      </top>
      <bottom style="hair">
        <color indexed="8"/>
      </bottom>
      <diagonal/>
    </border>
    <border>
      <left style="thin">
        <color indexed="64"/>
      </left>
      <right/>
      <top/>
      <bottom style="thin">
        <color indexed="8"/>
      </bottom>
      <diagonal/>
    </border>
    <border>
      <left style="hair">
        <color indexed="64"/>
      </left>
      <right style="thin">
        <color indexed="8"/>
      </right>
      <top/>
      <bottom style="thin">
        <color indexed="8"/>
      </bottom>
      <diagonal/>
    </border>
    <border>
      <left style="thin">
        <color indexed="64"/>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right style="hair">
        <color indexed="8"/>
      </right>
      <top style="thin">
        <color indexed="8"/>
      </top>
      <bottom style="thin">
        <color indexed="64"/>
      </bottom>
      <diagonal/>
    </border>
    <border>
      <left/>
      <right style="thin">
        <color indexed="8"/>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right/>
      <top style="dashed">
        <color theme="5" tint="-0.24994659260841701"/>
      </top>
      <bottom/>
      <diagonal/>
    </border>
    <border>
      <left style="hair">
        <color indexed="8"/>
      </left>
      <right style="hair">
        <color indexed="8"/>
      </right>
      <top style="double">
        <color theme="5" tint="-0.24994659260841701"/>
      </top>
      <bottom style="hair">
        <color indexed="8"/>
      </bottom>
      <diagonal/>
    </border>
    <border>
      <left style="hair">
        <color indexed="8"/>
      </left>
      <right style="hair">
        <color indexed="8"/>
      </right>
      <top style="dashed">
        <color theme="5" tint="-0.24994659260841701"/>
      </top>
      <bottom style="hair">
        <color indexed="8"/>
      </bottom>
      <diagonal/>
    </border>
    <border>
      <left/>
      <right/>
      <top style="dashed">
        <color theme="5" tint="-0.24994659260841701"/>
      </top>
      <bottom style="dashed">
        <color theme="5" tint="-0.24994659260841701"/>
      </bottom>
      <diagonal/>
    </border>
    <border>
      <left/>
      <right style="thin">
        <color auto="1"/>
      </right>
      <top/>
      <bottom/>
      <diagonal/>
    </border>
    <border>
      <left/>
      <right style="thin">
        <color auto="1"/>
      </right>
      <top/>
      <bottom style="thin">
        <color indexed="64"/>
      </bottom>
      <diagonal/>
    </border>
    <border>
      <left style="thin">
        <color auto="1"/>
      </left>
      <right/>
      <top style="thin">
        <color auto="1"/>
      </top>
      <bottom/>
      <diagonal/>
    </border>
    <border>
      <left/>
      <right/>
      <top style="thin">
        <color auto="1"/>
      </top>
      <bottom/>
      <diagonal/>
    </border>
    <border>
      <left style="hair">
        <color indexed="8"/>
      </left>
      <right/>
      <top/>
      <bottom style="hair">
        <color indexed="8"/>
      </bottom>
      <diagonal/>
    </border>
    <border>
      <left style="hair">
        <color indexed="8"/>
      </left>
      <right style="thin">
        <color indexed="8"/>
      </right>
      <top/>
      <bottom/>
      <diagonal/>
    </border>
    <border>
      <left/>
      <right/>
      <top/>
      <bottom style="thin">
        <color auto="1"/>
      </bottom>
      <diagonal/>
    </border>
    <border>
      <left style="hair">
        <color indexed="8"/>
      </left>
      <right style="hair">
        <color indexed="8"/>
      </right>
      <top style="thin">
        <color indexed="8"/>
      </top>
      <bottom style="hair">
        <color indexed="8"/>
      </bottom>
      <diagonal/>
    </border>
    <border>
      <left/>
      <right/>
      <top style="hair">
        <color indexed="8"/>
      </top>
      <bottom style="double">
        <color theme="5" tint="-0.24994659260841701"/>
      </bottom>
      <diagonal/>
    </border>
    <border>
      <left/>
      <right style="hair">
        <color indexed="8"/>
      </right>
      <top style="hair">
        <color indexed="8"/>
      </top>
      <bottom style="double">
        <color theme="5" tint="-0.24994659260841701"/>
      </bottom>
      <diagonal/>
    </border>
    <border>
      <left style="hair">
        <color indexed="8"/>
      </left>
      <right style="hair">
        <color indexed="8"/>
      </right>
      <top style="hair">
        <color indexed="8"/>
      </top>
      <bottom style="double">
        <color theme="5" tint="-0.24994659260841701"/>
      </bottom>
      <diagonal/>
    </border>
    <border>
      <left/>
      <right/>
      <top style="double">
        <color theme="5" tint="-0.24994659260841701"/>
      </top>
      <bottom style="hair">
        <color indexed="8"/>
      </bottom>
      <diagonal/>
    </border>
    <border>
      <left/>
      <right style="hair">
        <color indexed="8"/>
      </right>
      <top style="double">
        <color theme="5" tint="-0.24994659260841701"/>
      </top>
      <bottom style="hair">
        <color indexed="8"/>
      </bottom>
      <diagonal/>
    </border>
    <border>
      <left style="thin">
        <color indexed="64"/>
      </left>
      <right/>
      <top style="double">
        <color indexed="8"/>
      </top>
      <bottom/>
      <diagonal/>
    </border>
    <border>
      <left/>
      <right style="thin">
        <color indexed="8"/>
      </right>
      <top/>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style="dashed">
        <color theme="5" tint="-0.24994659260841701"/>
      </bottom>
      <diagonal/>
    </border>
    <border>
      <left/>
      <right/>
      <top style="double">
        <color rgb="FFFF0000"/>
      </top>
      <bottom style="dashed">
        <color theme="5" tint="-0.24994659260841701"/>
      </bottom>
      <diagonal/>
    </border>
    <border>
      <left/>
      <right style="double">
        <color rgb="FFFF0000"/>
      </right>
      <top style="double">
        <color rgb="FFFF0000"/>
      </top>
      <bottom style="dashed">
        <color theme="5" tint="-0.24994659260841701"/>
      </bottom>
      <diagonal/>
    </border>
    <border>
      <left style="double">
        <color rgb="FFFF0000"/>
      </left>
      <right/>
      <top style="dashed">
        <color theme="5" tint="-0.24994659260841701"/>
      </top>
      <bottom style="dashed">
        <color theme="5" tint="-0.24994659260841701"/>
      </bottom>
      <diagonal/>
    </border>
    <border>
      <left/>
      <right style="double">
        <color rgb="FFFF0000"/>
      </right>
      <top style="dashed">
        <color theme="5" tint="-0.24994659260841701"/>
      </top>
      <bottom style="dashed">
        <color theme="5" tint="-0.24994659260841701"/>
      </bottom>
      <diagonal/>
    </border>
    <border>
      <left style="double">
        <color rgb="FFFF0000"/>
      </left>
      <right/>
      <top style="dashed">
        <color theme="5" tint="-0.24994659260841701"/>
      </top>
      <bottom/>
      <diagonal/>
    </border>
    <border>
      <left/>
      <right style="double">
        <color rgb="FFFF0000"/>
      </right>
      <top style="dashed">
        <color theme="5" tint="-0.24994659260841701"/>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style="hair">
        <color indexed="8"/>
      </right>
      <top style="double">
        <color rgb="FFFF0000"/>
      </top>
      <bottom/>
      <diagonal/>
    </border>
    <border>
      <left style="hair">
        <color indexed="8"/>
      </left>
      <right style="hair">
        <color indexed="8"/>
      </right>
      <top style="double">
        <color rgb="FFFF0000"/>
      </top>
      <bottom/>
      <diagonal/>
    </border>
    <border>
      <left style="hair">
        <color indexed="8"/>
      </left>
      <right style="double">
        <color rgb="FFFF0000"/>
      </right>
      <top style="double">
        <color rgb="FFFF0000"/>
      </top>
      <bottom/>
      <diagonal/>
    </border>
    <border>
      <left style="double">
        <color rgb="FFFF0000"/>
      </left>
      <right style="hair">
        <color indexed="8"/>
      </right>
      <top style="thin">
        <color indexed="8"/>
      </top>
      <bottom style="hair">
        <color indexed="8"/>
      </bottom>
      <diagonal/>
    </border>
    <border>
      <left style="hair">
        <color indexed="8"/>
      </left>
      <right style="double">
        <color rgb="FFFF0000"/>
      </right>
      <top style="thin">
        <color indexed="8"/>
      </top>
      <bottom style="hair">
        <color indexed="8"/>
      </bottom>
      <diagonal/>
    </border>
    <border>
      <left style="double">
        <color rgb="FFFF0000"/>
      </left>
      <right/>
      <top style="hair">
        <color indexed="8"/>
      </top>
      <bottom style="hair">
        <color indexed="8"/>
      </bottom>
      <diagonal/>
    </border>
    <border>
      <left style="hair">
        <color indexed="8"/>
      </left>
      <right style="double">
        <color rgb="FFFF0000"/>
      </right>
      <top style="hair">
        <color indexed="8"/>
      </top>
      <bottom style="hair">
        <color indexed="8"/>
      </bottom>
      <diagonal/>
    </border>
    <border>
      <left style="double">
        <color rgb="FFFF0000"/>
      </left>
      <right style="hair">
        <color indexed="8"/>
      </right>
      <top style="hair">
        <color indexed="8"/>
      </top>
      <bottom/>
      <diagonal/>
    </border>
    <border>
      <left style="double">
        <color rgb="FFFF0000"/>
      </left>
      <right style="hair">
        <color indexed="8"/>
      </right>
      <top/>
      <bottom style="hair">
        <color indexed="8"/>
      </bottom>
      <diagonal/>
    </border>
    <border>
      <left style="hair">
        <color indexed="8"/>
      </left>
      <right style="double">
        <color rgb="FFFF0000"/>
      </right>
      <top style="hair">
        <color indexed="8"/>
      </top>
      <bottom/>
      <diagonal/>
    </border>
    <border>
      <left style="hair">
        <color indexed="8"/>
      </left>
      <right style="double">
        <color rgb="FFFF0000"/>
      </right>
      <top/>
      <bottom/>
      <diagonal/>
    </border>
    <border>
      <left style="hair">
        <color indexed="8"/>
      </left>
      <right style="hair">
        <color indexed="8"/>
      </right>
      <top style="double">
        <color theme="5" tint="-0.24994659260841701"/>
      </top>
      <bottom style="double">
        <color rgb="FFFF0000"/>
      </bottom>
      <diagonal/>
    </border>
    <border>
      <left style="hair">
        <color indexed="8"/>
      </left>
      <right style="double">
        <color rgb="FFFF0000"/>
      </right>
      <top style="double">
        <color theme="5" tint="-0.24994659260841701"/>
      </top>
      <bottom style="double">
        <color rgb="FFFF0000"/>
      </bottom>
      <diagonal/>
    </border>
    <border>
      <left style="hair">
        <color indexed="64"/>
      </left>
      <right style="thin">
        <color indexed="8"/>
      </right>
      <top/>
      <bottom/>
      <diagonal/>
    </border>
    <border>
      <left style="double">
        <color rgb="FFFF0000"/>
      </left>
      <right/>
      <top style="double">
        <color rgb="FFFF0000"/>
      </top>
      <bottom style="hair">
        <color indexed="64"/>
      </bottom>
      <diagonal/>
    </border>
    <border>
      <left/>
      <right/>
      <top style="double">
        <color rgb="FFFF0000"/>
      </top>
      <bottom style="hair">
        <color indexed="64"/>
      </bottom>
      <diagonal/>
    </border>
    <border>
      <left style="hair">
        <color indexed="64"/>
      </left>
      <right style="double">
        <color rgb="FFFF0000"/>
      </right>
      <top style="double">
        <color rgb="FFFF0000"/>
      </top>
      <bottom style="hair">
        <color indexed="64"/>
      </bottom>
      <diagonal/>
    </border>
    <border>
      <left style="double">
        <color rgb="FFFF0000"/>
      </left>
      <right/>
      <top style="hair">
        <color indexed="64"/>
      </top>
      <bottom style="hair">
        <color indexed="64"/>
      </bottom>
      <diagonal/>
    </border>
    <border>
      <left style="hair">
        <color indexed="64"/>
      </left>
      <right style="double">
        <color rgb="FFFF0000"/>
      </right>
      <top style="hair">
        <color indexed="64"/>
      </top>
      <bottom style="hair">
        <color indexed="64"/>
      </bottom>
      <diagonal/>
    </border>
    <border>
      <left style="double">
        <color rgb="FFFF0000"/>
      </left>
      <right/>
      <top style="hair">
        <color indexed="64"/>
      </top>
      <bottom style="double">
        <color rgb="FFFF0000"/>
      </bottom>
      <diagonal/>
    </border>
    <border>
      <left/>
      <right/>
      <top style="hair">
        <color indexed="64"/>
      </top>
      <bottom style="double">
        <color rgb="FFFF0000"/>
      </bottom>
      <diagonal/>
    </border>
    <border>
      <left style="hair">
        <color indexed="64"/>
      </left>
      <right style="double">
        <color rgb="FFFF0000"/>
      </right>
      <top style="hair">
        <color indexed="64"/>
      </top>
      <bottom style="double">
        <color rgb="FFFF0000"/>
      </bottom>
      <diagonal/>
    </border>
    <border>
      <left/>
      <right style="hair">
        <color indexed="8"/>
      </right>
      <top style="hair">
        <color indexed="64"/>
      </top>
      <bottom/>
      <diagonal/>
    </border>
    <border>
      <left style="double">
        <color rgb="FFFF0000"/>
      </left>
      <right/>
      <top style="double">
        <color rgb="FFFF0000"/>
      </top>
      <bottom style="hair">
        <color indexed="8"/>
      </bottom>
      <diagonal/>
    </border>
    <border>
      <left/>
      <right style="hair">
        <color indexed="8"/>
      </right>
      <top style="double">
        <color rgb="FFFF0000"/>
      </top>
      <bottom/>
      <diagonal/>
    </border>
    <border>
      <left style="hair">
        <color indexed="8"/>
      </left>
      <right style="double">
        <color rgb="FFFF0000"/>
      </right>
      <top/>
      <bottom style="hair">
        <color indexed="8"/>
      </bottom>
      <diagonal/>
    </border>
    <border>
      <left style="double">
        <color rgb="FFFF0000"/>
      </left>
      <right/>
      <top style="hair">
        <color indexed="8"/>
      </top>
      <bottom/>
      <diagonal/>
    </border>
    <border>
      <left style="double">
        <color rgb="FFFF0000"/>
      </left>
      <right/>
      <top/>
      <bottom style="hair">
        <color indexed="8"/>
      </bottom>
      <diagonal/>
    </border>
    <border>
      <left style="double">
        <color rgb="FFFF0000"/>
      </left>
      <right/>
      <top style="hair">
        <color indexed="8"/>
      </top>
      <bottom style="double">
        <color theme="5" tint="-0.24994659260841701"/>
      </bottom>
      <diagonal/>
    </border>
    <border>
      <left style="hair">
        <color indexed="8"/>
      </left>
      <right style="double">
        <color rgb="FFFF0000"/>
      </right>
      <top style="hair">
        <color indexed="8"/>
      </top>
      <bottom style="double">
        <color theme="5" tint="-0.24994659260841701"/>
      </bottom>
      <diagonal/>
    </border>
    <border>
      <left style="double">
        <color rgb="FFFF0000"/>
      </left>
      <right/>
      <top style="double">
        <color theme="5" tint="-0.24994659260841701"/>
      </top>
      <bottom style="double">
        <color rgb="FFFF0000"/>
      </bottom>
      <diagonal/>
    </border>
    <border>
      <left/>
      <right/>
      <top style="double">
        <color theme="5" tint="-0.24994659260841701"/>
      </top>
      <bottom style="double">
        <color rgb="FFFF0000"/>
      </bottom>
      <diagonal/>
    </border>
    <border>
      <left/>
      <right style="hair">
        <color indexed="8"/>
      </right>
      <top style="double">
        <color theme="5" tint="-0.24994659260841701"/>
      </top>
      <bottom style="double">
        <color rgb="FFFF0000"/>
      </bottom>
      <diagonal/>
    </border>
    <border>
      <left style="thin">
        <color indexed="64"/>
      </left>
      <right/>
      <top style="hair">
        <color indexed="64"/>
      </top>
      <bottom/>
      <diagonal/>
    </border>
    <border>
      <left style="thin">
        <color indexed="64"/>
      </left>
      <right/>
      <top/>
      <bottom style="hair">
        <color indexed="8"/>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right style="thin">
        <color theme="5" tint="-0.24994659260841701"/>
      </right>
      <top/>
      <bottom/>
      <diagonal/>
    </border>
    <border>
      <left style="double">
        <color rgb="FFFF0000"/>
      </left>
      <right/>
      <top style="double">
        <color rgb="FFFF0000"/>
      </top>
      <bottom style="dashed">
        <color indexed="64"/>
      </bottom>
      <diagonal/>
    </border>
    <border>
      <left/>
      <right/>
      <top style="double">
        <color rgb="FFFF0000"/>
      </top>
      <bottom style="dashed">
        <color indexed="64"/>
      </bottom>
      <diagonal/>
    </border>
    <border>
      <left/>
      <right style="double">
        <color rgb="FFFF0000"/>
      </right>
      <top style="double">
        <color rgb="FFFF0000"/>
      </top>
      <bottom style="dashed">
        <color indexed="64"/>
      </bottom>
      <diagonal/>
    </border>
    <border>
      <left style="double">
        <color rgb="FFFF0000"/>
      </left>
      <right/>
      <top style="dashed">
        <color indexed="64"/>
      </top>
      <bottom style="dashed">
        <color indexed="64"/>
      </bottom>
      <diagonal/>
    </border>
    <border>
      <left/>
      <right style="double">
        <color rgb="FFFF0000"/>
      </right>
      <top style="dashed">
        <color indexed="64"/>
      </top>
      <bottom style="dashed">
        <color indexed="64"/>
      </bottom>
      <diagonal/>
    </border>
    <border>
      <left style="double">
        <color rgb="FFFF0000"/>
      </left>
      <right/>
      <top style="dashed">
        <color indexed="64"/>
      </top>
      <bottom style="double">
        <color rgb="FFFF0000"/>
      </bottom>
      <diagonal/>
    </border>
    <border>
      <left/>
      <right/>
      <top style="dashed">
        <color indexed="64"/>
      </top>
      <bottom style="double">
        <color rgb="FFFF0000"/>
      </bottom>
      <diagonal/>
    </border>
    <border>
      <left/>
      <right style="double">
        <color rgb="FFFF0000"/>
      </right>
      <top style="dashed">
        <color indexed="64"/>
      </top>
      <bottom style="double">
        <color rgb="FFFF0000"/>
      </bottom>
      <diagonal/>
    </border>
    <border>
      <left style="hair">
        <color indexed="8"/>
      </left>
      <right style="thin">
        <color indexed="8"/>
      </right>
      <top/>
      <bottom style="thin">
        <color auto="1"/>
      </bottom>
      <diagonal/>
    </border>
    <border>
      <left style="thin">
        <color indexed="8"/>
      </left>
      <right style="thin">
        <color indexed="8"/>
      </right>
      <top/>
      <bottom style="thin">
        <color auto="1"/>
      </bottom>
      <diagonal/>
    </border>
    <border>
      <left style="hair">
        <color indexed="8"/>
      </left>
      <right style="hair">
        <color indexed="8"/>
      </right>
      <top style="hair">
        <color indexed="8"/>
      </top>
      <bottom style="thin">
        <color auto="1"/>
      </bottom>
      <diagonal/>
    </border>
    <border>
      <left style="hair">
        <color indexed="8"/>
      </left>
      <right/>
      <top style="hair">
        <color indexed="8"/>
      </top>
      <bottom style="thin">
        <color auto="1"/>
      </bottom>
      <diagonal/>
    </border>
    <border>
      <left style="thin">
        <color indexed="8"/>
      </left>
      <right/>
      <top/>
      <bottom style="thin">
        <color auto="1"/>
      </bottom>
      <diagonal/>
    </border>
    <border>
      <left style="double">
        <color rgb="FFFF0000"/>
      </left>
      <right/>
      <top style="double">
        <color rgb="FFFF0000"/>
      </top>
      <bottom style="double">
        <color theme="5" tint="-0.24994659260841701"/>
      </bottom>
      <diagonal/>
    </border>
    <border>
      <left style="hair">
        <color indexed="8"/>
      </left>
      <right style="hair">
        <color indexed="8"/>
      </right>
      <top style="double">
        <color rgb="FFFF0000"/>
      </top>
      <bottom style="double">
        <color theme="5" tint="-0.24994659260841701"/>
      </bottom>
      <diagonal/>
    </border>
    <border>
      <left style="hair">
        <color indexed="8"/>
      </left>
      <right style="double">
        <color rgb="FFFF0000"/>
      </right>
      <top style="double">
        <color rgb="FFFF0000"/>
      </top>
      <bottom style="double">
        <color theme="5" tint="-0.24994659260841701"/>
      </bottom>
      <diagonal/>
    </border>
    <border>
      <left style="double">
        <color rgb="FFFF0000"/>
      </left>
      <right/>
      <top style="double">
        <color theme="5" tint="-0.24994659260841701"/>
      </top>
      <bottom style="hair">
        <color indexed="8"/>
      </bottom>
      <diagonal/>
    </border>
    <border>
      <left style="hair">
        <color indexed="8"/>
      </left>
      <right style="double">
        <color rgb="FFFF0000"/>
      </right>
      <top style="double">
        <color theme="5" tint="-0.24994659260841701"/>
      </top>
      <bottom style="hair">
        <color indexed="8"/>
      </bottom>
      <diagonal/>
    </border>
    <border>
      <left style="double">
        <color rgb="FFFF0000"/>
      </left>
      <right style="hair">
        <color indexed="8"/>
      </right>
      <top/>
      <bottom style="double">
        <color rgb="FFFF0000"/>
      </bottom>
      <diagonal/>
    </border>
    <border>
      <left style="hair">
        <color indexed="8"/>
      </left>
      <right style="hair">
        <color indexed="8"/>
      </right>
      <top/>
      <bottom style="double">
        <color rgb="FFFF0000"/>
      </bottom>
      <diagonal/>
    </border>
    <border>
      <left style="hair">
        <color indexed="8"/>
      </left>
      <right style="double">
        <color rgb="FFFF0000"/>
      </right>
      <top/>
      <bottom style="double">
        <color rgb="FFFF0000"/>
      </bottom>
      <diagonal/>
    </border>
    <border>
      <left/>
      <right/>
      <top style="medium">
        <color indexed="64"/>
      </top>
      <bottom/>
      <diagonal/>
    </border>
    <border>
      <left/>
      <right style="hair">
        <color indexed="8"/>
      </right>
      <top style="hair">
        <color indexed="64"/>
      </top>
      <bottom style="hair">
        <color indexed="64"/>
      </bottom>
      <diagonal/>
    </border>
    <border>
      <left/>
      <right style="hair">
        <color indexed="8"/>
      </right>
      <top style="hair">
        <color indexed="64"/>
      </top>
      <bottom style="thin">
        <color auto="1"/>
      </bottom>
      <diagonal/>
    </border>
    <border>
      <left/>
      <right/>
      <top style="double">
        <color rgb="FFFF0000"/>
      </top>
      <bottom style="double">
        <color theme="5" tint="-0.24994659260841701"/>
      </bottom>
      <diagonal/>
    </border>
    <border>
      <left/>
      <right style="hair">
        <color indexed="8"/>
      </right>
      <top style="double">
        <color rgb="FFFF0000"/>
      </top>
      <bottom style="double">
        <color theme="5" tint="-0.24994659260841701"/>
      </bottom>
      <diagonal/>
    </border>
    <border>
      <left/>
      <right style="hair">
        <color indexed="8"/>
      </right>
      <top/>
      <bottom style="double">
        <color rgb="FFFF0000"/>
      </bottom>
      <diagonal/>
    </border>
    <border>
      <left style="double">
        <color rgb="FFFF0000"/>
      </left>
      <right style="double">
        <color rgb="FFFF0000"/>
      </right>
      <top style="double">
        <color rgb="FFFF0000"/>
      </top>
      <bottom/>
      <diagonal/>
    </border>
    <border>
      <left style="double">
        <color rgb="FFFF0000"/>
      </left>
      <right style="double">
        <color rgb="FFFF0000"/>
      </right>
      <top/>
      <bottom/>
      <diagonal/>
    </border>
    <border>
      <left/>
      <right/>
      <top/>
      <bottom style="hair">
        <color indexed="64"/>
      </bottom>
      <diagonal/>
    </border>
    <border>
      <left/>
      <right style="thin">
        <color indexed="8"/>
      </right>
      <top style="hair">
        <color indexed="8"/>
      </top>
      <bottom style="hair">
        <color indexed="8"/>
      </bottom>
      <diagonal/>
    </border>
    <border>
      <left/>
      <right style="thin">
        <color indexed="8"/>
      </right>
      <top style="hair">
        <color indexed="8"/>
      </top>
      <bottom/>
      <diagonal/>
    </border>
    <border>
      <left style="double">
        <color rgb="FFFF0000"/>
      </left>
      <right style="hair">
        <color indexed="8"/>
      </right>
      <top style="double">
        <color rgb="FFFF0000"/>
      </top>
      <bottom style="thin">
        <color indexed="8"/>
      </bottom>
      <diagonal/>
    </border>
    <border>
      <left style="hair">
        <color indexed="8"/>
      </left>
      <right style="double">
        <color rgb="FFFF0000"/>
      </right>
      <top style="double">
        <color rgb="FFFF0000"/>
      </top>
      <bottom style="thin">
        <color indexed="8"/>
      </bottom>
      <diagonal/>
    </border>
    <border>
      <left style="double">
        <color rgb="FFFF0000"/>
      </left>
      <right style="hair">
        <color indexed="8"/>
      </right>
      <top style="thin">
        <color indexed="8"/>
      </top>
      <bottom style="thin">
        <color indexed="8"/>
      </bottom>
      <diagonal/>
    </border>
    <border>
      <left style="hair">
        <color indexed="8"/>
      </left>
      <right style="double">
        <color rgb="FFFF0000"/>
      </right>
      <top style="thin">
        <color indexed="8"/>
      </top>
      <bottom style="thin">
        <color indexed="8"/>
      </bottom>
      <diagonal/>
    </border>
    <border>
      <left style="double">
        <color rgb="FFFF0000"/>
      </left>
      <right style="hair">
        <color indexed="8"/>
      </right>
      <top style="thin">
        <color indexed="8"/>
      </top>
      <bottom style="double">
        <color rgb="FFFF0000"/>
      </bottom>
      <diagonal/>
    </border>
    <border>
      <left style="hair">
        <color indexed="8"/>
      </left>
      <right style="double">
        <color rgb="FFFF0000"/>
      </right>
      <top style="thin">
        <color indexed="8"/>
      </top>
      <bottom style="double">
        <color rgb="FFFF0000"/>
      </bottom>
      <diagonal/>
    </border>
    <border>
      <left/>
      <right/>
      <top/>
      <bottom style="thin">
        <color indexed="8"/>
      </bottom>
      <diagonal/>
    </border>
    <border>
      <left/>
      <right style="thin">
        <color indexed="64"/>
      </right>
      <top/>
      <bottom/>
      <diagonal/>
    </border>
    <border>
      <left/>
      <right style="thin">
        <color indexed="64"/>
      </right>
      <top/>
      <bottom style="double">
        <color indexed="64"/>
      </bottom>
      <diagonal/>
    </border>
    <border>
      <left style="double">
        <color rgb="FFFF0000"/>
      </left>
      <right style="thin">
        <color indexed="8"/>
      </right>
      <top style="hair">
        <color indexed="8"/>
      </top>
      <bottom style="thin">
        <color auto="1"/>
      </bottom>
      <diagonal/>
    </border>
    <border>
      <left style="double">
        <color rgb="FFFF0000"/>
      </left>
      <right style="thin">
        <color indexed="8"/>
      </right>
      <top style="hair">
        <color indexed="8"/>
      </top>
      <bottom style="hair">
        <color indexed="8"/>
      </bottom>
      <diagonal/>
    </border>
    <border>
      <left style="double">
        <color rgb="FFFF0000"/>
      </left>
      <right style="double">
        <color rgb="FFFF0000"/>
      </right>
      <top/>
      <bottom style="hair">
        <color indexed="8"/>
      </bottom>
      <diagonal/>
    </border>
    <border>
      <left style="double">
        <color rgb="FFFF0000"/>
      </left>
      <right style="double">
        <color rgb="FFFF0000"/>
      </right>
      <top style="thin">
        <color indexed="8"/>
      </top>
      <bottom style="double">
        <color rgb="FFFF0000"/>
      </bottom>
      <diagonal/>
    </border>
    <border>
      <left style="hair">
        <color indexed="8"/>
      </left>
      <right style="hair">
        <color indexed="8"/>
      </right>
      <top/>
      <bottom style="thin">
        <color indexed="8"/>
      </bottom>
      <diagonal/>
    </border>
    <border>
      <left/>
      <right/>
      <top/>
      <bottom style="double">
        <color theme="5" tint="-0.24994659260841701"/>
      </bottom>
      <diagonal/>
    </border>
    <border>
      <left style="thin">
        <color indexed="8"/>
      </left>
      <right/>
      <top/>
      <bottom style="double">
        <color rgb="FFFF0000"/>
      </bottom>
      <diagonal/>
    </border>
    <border>
      <left style="double">
        <color indexed="64"/>
      </left>
      <right style="hair">
        <color indexed="8"/>
      </right>
      <top/>
      <bottom style="hair">
        <color indexed="64"/>
      </bottom>
      <diagonal/>
    </border>
    <border>
      <left style="hair">
        <color indexed="8"/>
      </left>
      <right style="hair">
        <color indexed="8"/>
      </right>
      <top style="thin">
        <color indexed="8"/>
      </top>
      <bottom style="hair">
        <color indexed="64"/>
      </bottom>
      <diagonal/>
    </border>
    <border>
      <left style="hair">
        <color indexed="8"/>
      </left>
      <right style="hair">
        <color indexed="8"/>
      </right>
      <top/>
      <bottom style="hair">
        <color indexed="64"/>
      </bottom>
      <diagonal/>
    </border>
    <border>
      <left style="double">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double">
        <color indexed="64"/>
      </left>
      <right style="hair">
        <color indexed="8"/>
      </right>
      <top style="hair">
        <color indexed="64"/>
      </top>
      <bottom style="double">
        <color indexed="64"/>
      </bottom>
      <diagonal/>
    </border>
    <border>
      <left style="hair">
        <color indexed="8"/>
      </left>
      <right style="hair">
        <color indexed="8"/>
      </right>
      <top style="hair">
        <color indexed="64"/>
      </top>
      <bottom style="double">
        <color indexed="64"/>
      </bottom>
      <diagonal/>
    </border>
    <border>
      <left style="hair">
        <color indexed="8"/>
      </left>
      <right style="hair">
        <color indexed="8"/>
      </right>
      <top style="double">
        <color rgb="FFFF0000"/>
      </top>
      <bottom style="hair">
        <color indexed="8"/>
      </bottom>
      <diagonal/>
    </border>
    <border>
      <left style="hair">
        <color indexed="8"/>
      </left>
      <right style="hair">
        <color indexed="8"/>
      </right>
      <top style="hair">
        <color indexed="8"/>
      </top>
      <bottom style="double">
        <color rgb="FFC00000"/>
      </bottom>
      <diagonal/>
    </border>
    <border>
      <left style="double">
        <color rgb="FFFF0000"/>
      </left>
      <right style="hair">
        <color indexed="8"/>
      </right>
      <top style="hair">
        <color indexed="8"/>
      </top>
      <bottom style="hair">
        <color auto="1"/>
      </bottom>
      <diagonal/>
    </border>
    <border>
      <left style="hair">
        <color indexed="8"/>
      </left>
      <right style="hair">
        <color indexed="8"/>
      </right>
      <top style="hair">
        <color indexed="8"/>
      </top>
      <bottom style="hair">
        <color auto="1"/>
      </bottom>
      <diagonal/>
    </border>
    <border>
      <left style="hair">
        <color indexed="8"/>
      </left>
      <right style="double">
        <color rgb="FFFF0000"/>
      </right>
      <top style="hair">
        <color indexed="8"/>
      </top>
      <bottom style="hair">
        <color auto="1"/>
      </bottom>
      <diagonal/>
    </border>
    <border>
      <left style="double">
        <color rgb="FFFF0000"/>
      </left>
      <right style="hair">
        <color indexed="8"/>
      </right>
      <top style="hair">
        <color auto="1"/>
      </top>
      <bottom style="hair">
        <color auto="1"/>
      </bottom>
      <diagonal/>
    </border>
    <border>
      <left style="hair">
        <color indexed="8"/>
      </left>
      <right style="hair">
        <color indexed="8"/>
      </right>
      <top style="hair">
        <color auto="1"/>
      </top>
      <bottom style="hair">
        <color auto="1"/>
      </bottom>
      <diagonal/>
    </border>
    <border>
      <left style="hair">
        <color indexed="8"/>
      </left>
      <right style="double">
        <color rgb="FFFF0000"/>
      </right>
      <top style="hair">
        <color auto="1"/>
      </top>
      <bottom style="hair">
        <color auto="1"/>
      </bottom>
      <diagonal/>
    </border>
    <border>
      <left style="double">
        <color rgb="FFFF0000"/>
      </left>
      <right style="hair">
        <color indexed="8"/>
      </right>
      <top style="hair">
        <color auto="1"/>
      </top>
      <bottom style="double">
        <color rgb="FFFF0000"/>
      </bottom>
      <diagonal/>
    </border>
    <border>
      <left style="hair">
        <color indexed="8"/>
      </left>
      <right style="hair">
        <color indexed="8"/>
      </right>
      <top style="hair">
        <color auto="1"/>
      </top>
      <bottom style="double">
        <color rgb="FFFF0000"/>
      </bottom>
      <diagonal/>
    </border>
    <border>
      <left style="hair">
        <color indexed="8"/>
      </left>
      <right style="double">
        <color rgb="FFFF0000"/>
      </right>
      <top style="hair">
        <color auto="1"/>
      </top>
      <bottom style="double">
        <color rgb="FFFF0000"/>
      </bottom>
      <diagonal/>
    </border>
    <border>
      <left style="hair">
        <color indexed="8"/>
      </left>
      <right style="hair">
        <color indexed="8"/>
      </right>
      <top style="double">
        <color rgb="FFC00000"/>
      </top>
      <bottom style="hair">
        <color indexed="8"/>
      </bottom>
      <diagonal/>
    </border>
  </borders>
  <cellStyleXfs count="3">
    <xf numFmtId="0" fontId="0" fillId="0" borderId="0"/>
    <xf numFmtId="0" fontId="10" fillId="0" borderId="0" applyNumberFormat="0" applyFill="0" applyBorder="0" applyAlignment="0" applyProtection="0"/>
    <xf numFmtId="9" fontId="31" fillId="0" borderId="0" applyFont="0" applyFill="0" applyBorder="0" applyAlignment="0" applyProtection="0"/>
  </cellStyleXfs>
  <cellXfs count="562">
    <xf numFmtId="0" fontId="0" fillId="0" borderId="0" xfId="0"/>
    <xf numFmtId="0" fontId="1" fillId="0" borderId="0" xfId="0" applyFont="1" applyAlignment="1" applyProtection="1">
      <alignment horizontal="left" vertical="top"/>
    </xf>
    <xf numFmtId="166" fontId="4" fillId="0" borderId="6" xfId="0" applyNumberFormat="1" applyFont="1" applyBorder="1" applyAlignment="1" applyProtection="1"/>
    <xf numFmtId="0" fontId="5" fillId="0" borderId="6" xfId="0" applyFont="1" applyBorder="1" applyAlignment="1" applyProtection="1">
      <alignment horizontal="center"/>
    </xf>
    <xf numFmtId="0" fontId="39" fillId="0" borderId="10" xfId="0" applyFont="1" applyBorder="1" applyAlignment="1" applyProtection="1">
      <alignment horizontal="center"/>
    </xf>
    <xf numFmtId="0" fontId="11" fillId="0" borderId="11" xfId="0" applyFont="1" applyBorder="1" applyAlignment="1" applyProtection="1">
      <alignment horizontal="center"/>
    </xf>
    <xf numFmtId="2" fontId="2" fillId="0" borderId="14" xfId="0" applyNumberFormat="1" applyFont="1" applyBorder="1" applyProtection="1"/>
    <xf numFmtId="2" fontId="4" fillId="0" borderId="18" xfId="0" applyNumberFormat="1" applyFont="1" applyBorder="1" applyProtection="1"/>
    <xf numFmtId="0" fontId="34" fillId="0" borderId="0" xfId="0" applyFont="1" applyAlignment="1" applyProtection="1">
      <alignment vertical="center"/>
    </xf>
    <xf numFmtId="0" fontId="42" fillId="0" borderId="0" xfId="0" quotePrefix="1" applyFont="1" applyAlignment="1" applyProtection="1">
      <alignment horizontal="center" vertical="center"/>
    </xf>
    <xf numFmtId="0" fontId="18" fillId="0" borderId="0" xfId="0" applyFont="1" applyBorder="1" applyAlignment="1" applyProtection="1">
      <alignment horizontal="right"/>
    </xf>
    <xf numFmtId="0" fontId="8" fillId="0" borderId="30" xfId="0" applyFont="1" applyBorder="1" applyAlignment="1" applyProtection="1">
      <alignment horizontal="center"/>
    </xf>
    <xf numFmtId="0" fontId="4" fillId="0" borderId="102" xfId="0" applyFont="1" applyBorder="1" applyAlignment="1" applyProtection="1"/>
    <xf numFmtId="0" fontId="4" fillId="0" borderId="28" xfId="0" applyFont="1" applyBorder="1" applyAlignment="1" applyProtection="1"/>
    <xf numFmtId="0" fontId="4" fillId="0" borderId="29" xfId="0" applyFont="1" applyBorder="1" applyAlignment="1" applyProtection="1"/>
    <xf numFmtId="0" fontId="34" fillId="0" borderId="0" xfId="0" applyFont="1" applyBorder="1" applyAlignment="1" applyProtection="1">
      <alignment horizontal="center"/>
    </xf>
    <xf numFmtId="0" fontId="33" fillId="0" borderId="0" xfId="0" applyFont="1" applyBorder="1" applyAlignment="1" applyProtection="1">
      <alignment horizontal="center"/>
    </xf>
    <xf numFmtId="0" fontId="33" fillId="0" borderId="0" xfId="0" applyFont="1" applyBorder="1" applyAlignment="1" applyProtection="1"/>
    <xf numFmtId="1" fontId="23" fillId="0" borderId="24" xfId="0" applyNumberFormat="1" applyFont="1" applyBorder="1" applyAlignment="1" applyProtection="1">
      <alignment horizontal="right"/>
    </xf>
    <xf numFmtId="0" fontId="29" fillId="0" borderId="104" xfId="0" applyFont="1" applyBorder="1" applyAlignment="1" applyProtection="1">
      <alignment horizontal="center" vertical="center"/>
      <protection locked="0"/>
    </xf>
    <xf numFmtId="2" fontId="0" fillId="0" borderId="103" xfId="0" applyNumberFormat="1" applyBorder="1" applyAlignment="1" applyProtection="1">
      <alignment vertical="center"/>
    </xf>
    <xf numFmtId="164" fontId="24" fillId="0" borderId="104" xfId="0" applyNumberFormat="1" applyFont="1" applyBorder="1" applyAlignment="1" applyProtection="1">
      <alignment horizontal="center" vertical="center"/>
      <protection locked="0"/>
    </xf>
    <xf numFmtId="0" fontId="6" fillId="0" borderId="154" xfId="0" applyFont="1" applyBorder="1" applyAlignment="1" applyProtection="1">
      <alignment horizontal="left" wrapText="1"/>
      <protection locked="0"/>
    </xf>
    <xf numFmtId="0" fontId="0" fillId="0" borderId="155" xfId="0" applyBorder="1" applyAlignment="1" applyProtection="1">
      <alignment horizontal="left" wrapText="1"/>
      <protection locked="0"/>
    </xf>
    <xf numFmtId="0" fontId="0" fillId="0" borderId="156" xfId="0" applyBorder="1" applyAlignment="1" applyProtection="1">
      <alignment horizontal="left" wrapText="1"/>
      <protection locked="0"/>
    </xf>
    <xf numFmtId="0" fontId="6" fillId="0" borderId="157" xfId="0" applyFont="1" applyBorder="1" applyAlignment="1" applyProtection="1">
      <alignment horizontal="left" wrapText="1"/>
      <protection locked="0"/>
    </xf>
    <xf numFmtId="0" fontId="0" fillId="0" borderId="158" xfId="0" applyBorder="1" applyAlignment="1" applyProtection="1">
      <alignment horizontal="left" wrapText="1"/>
      <protection locked="0"/>
    </xf>
    <xf numFmtId="0" fontId="6" fillId="0" borderId="159" xfId="0" applyFont="1" applyBorder="1" applyAlignment="1" applyProtection="1">
      <alignment horizontal="left" wrapText="1"/>
      <protection locked="0"/>
    </xf>
    <xf numFmtId="0" fontId="0" fillId="0" borderId="160" xfId="0" applyBorder="1" applyAlignment="1" applyProtection="1">
      <alignment horizontal="left" wrapText="1"/>
      <protection locked="0"/>
    </xf>
    <xf numFmtId="0" fontId="0" fillId="0" borderId="161" xfId="0" applyBorder="1" applyAlignment="1" applyProtection="1">
      <alignment horizontal="left" wrapText="1"/>
      <protection locked="0"/>
    </xf>
    <xf numFmtId="0" fontId="9" fillId="0" borderId="0" xfId="0" applyFont="1" applyBorder="1" applyProtection="1"/>
    <xf numFmtId="0" fontId="14" fillId="0" borderId="0" xfId="0" applyFont="1" applyBorder="1" applyAlignment="1" applyProtection="1">
      <alignment horizontal="center"/>
    </xf>
    <xf numFmtId="0" fontId="3" fillId="0" borderId="0" xfId="0" applyFont="1" applyAlignment="1" applyProtection="1">
      <alignment horizontal="left" vertical="top"/>
    </xf>
    <xf numFmtId="0" fontId="0" fillId="0" borderId="0" xfId="0" applyProtection="1"/>
    <xf numFmtId="0" fontId="4" fillId="0" borderId="0" xfId="0" applyFont="1" applyBorder="1" applyAlignment="1" applyProtection="1">
      <alignment horizontal="center"/>
    </xf>
    <xf numFmtId="2" fontId="0" fillId="0" borderId="0" xfId="0" applyNumberFormat="1" applyBorder="1" applyProtection="1"/>
    <xf numFmtId="0" fontId="0" fillId="0" borderId="0" xfId="0" applyBorder="1" applyAlignment="1" applyProtection="1">
      <alignment horizontal="center"/>
    </xf>
    <xf numFmtId="0" fontId="0" fillId="0" borderId="0" xfId="0" applyBorder="1" applyProtection="1"/>
    <xf numFmtId="164" fontId="0" fillId="0" borderId="0" xfId="0" applyNumberFormat="1" applyAlignment="1" applyProtection="1">
      <alignment horizontal="center"/>
    </xf>
    <xf numFmtId="0" fontId="33" fillId="0" borderId="0" xfId="0" applyFont="1" applyProtection="1"/>
    <xf numFmtId="0" fontId="6" fillId="0" borderId="0" xfId="0" applyFont="1" applyAlignment="1" applyProtection="1">
      <alignment horizontal="center" vertical="center"/>
    </xf>
    <xf numFmtId="0" fontId="33" fillId="0" borderId="0" xfId="0" applyFont="1" applyBorder="1" applyProtection="1"/>
    <xf numFmtId="164" fontId="34" fillId="0" borderId="0" xfId="0" applyNumberFormat="1" applyFont="1" applyAlignment="1" applyProtection="1">
      <alignment horizontal="center"/>
    </xf>
    <xf numFmtId="1" fontId="34" fillId="0" borderId="0" xfId="0" applyNumberFormat="1" applyFont="1" applyAlignment="1" applyProtection="1">
      <alignment horizontal="center"/>
    </xf>
    <xf numFmtId="164" fontId="34" fillId="0" borderId="0" xfId="0" applyNumberFormat="1" applyFont="1" applyBorder="1" applyAlignment="1" applyProtection="1">
      <alignment horizontal="center"/>
    </xf>
    <xf numFmtId="1" fontId="34" fillId="0" borderId="0" xfId="0" applyNumberFormat="1" applyFont="1" applyBorder="1" applyAlignment="1" applyProtection="1">
      <alignment horizontal="center"/>
    </xf>
    <xf numFmtId="0" fontId="35" fillId="0" borderId="1" xfId="0" applyFont="1" applyBorder="1" applyAlignment="1" applyProtection="1">
      <alignment horizontal="center"/>
    </xf>
    <xf numFmtId="0" fontId="37" fillId="0" borderId="0" xfId="0" applyFont="1" applyAlignment="1" applyProtection="1">
      <alignment horizontal="center" vertical="center"/>
    </xf>
    <xf numFmtId="1" fontId="6" fillId="0" borderId="0" xfId="0" applyNumberFormat="1" applyFont="1" applyBorder="1" applyAlignment="1" applyProtection="1">
      <alignment horizontal="center" textRotation="90"/>
    </xf>
    <xf numFmtId="0" fontId="6" fillId="0" borderId="3" xfId="0" applyFont="1" applyBorder="1" applyAlignment="1" applyProtection="1">
      <alignment horizontal="center"/>
    </xf>
    <xf numFmtId="164" fontId="8" fillId="0" borderId="4" xfId="0" applyNumberFormat="1" applyFont="1" applyBorder="1" applyAlignment="1" applyProtection="1">
      <alignment horizontal="center"/>
    </xf>
    <xf numFmtId="9" fontId="2" fillId="0" borderId="3" xfId="2" applyFont="1" applyBorder="1" applyAlignment="1" applyProtection="1">
      <alignment horizontal="right"/>
    </xf>
    <xf numFmtId="2" fontId="2" fillId="0" borderId="5" xfId="0" applyNumberFormat="1" applyFont="1" applyBorder="1" applyAlignment="1" applyProtection="1"/>
    <xf numFmtId="0" fontId="0" fillId="0" borderId="3" xfId="0" applyBorder="1" applyProtection="1"/>
    <xf numFmtId="0" fontId="0" fillId="0" borderId="7" xfId="0" applyBorder="1" applyProtection="1"/>
    <xf numFmtId="0" fontId="38" fillId="0" borderId="8" xfId="0" applyFont="1" applyBorder="1" applyAlignment="1" applyProtection="1">
      <alignment horizontal="center"/>
    </xf>
    <xf numFmtId="0" fontId="12" fillId="0" borderId="0" xfId="0" applyFont="1" applyBorder="1" applyAlignment="1" applyProtection="1">
      <alignment horizontal="center"/>
    </xf>
    <xf numFmtId="1" fontId="0" fillId="0" borderId="0" xfId="0" applyNumberFormat="1" applyAlignment="1" applyProtection="1">
      <alignment horizontal="center"/>
    </xf>
    <xf numFmtId="0" fontId="5" fillId="0" borderId="0" xfId="0" applyFont="1" applyFill="1" applyBorder="1" applyAlignment="1" applyProtection="1"/>
    <xf numFmtId="0" fontId="4" fillId="0" borderId="0" xfId="0" applyFont="1" applyFill="1" applyBorder="1" applyAlignment="1" applyProtection="1">
      <alignment horizontal="center"/>
    </xf>
    <xf numFmtId="0" fontId="5" fillId="0" borderId="9" xfId="0" applyFont="1" applyFill="1" applyBorder="1" applyAlignment="1" applyProtection="1">
      <alignment horizontal="right"/>
    </xf>
    <xf numFmtId="0" fontId="5" fillId="0" borderId="9" xfId="0" applyFont="1" applyBorder="1" applyAlignment="1" applyProtection="1"/>
    <xf numFmtId="0" fontId="32" fillId="0" borderId="9" xfId="0" applyFont="1" applyBorder="1" applyAlignment="1" applyProtection="1">
      <alignment horizontal="center"/>
    </xf>
    <xf numFmtId="2" fontId="2" fillId="0" borderId="0" xfId="0" applyNumberFormat="1" applyFont="1" applyBorder="1" applyProtection="1"/>
    <xf numFmtId="0" fontId="34" fillId="0" borderId="0" xfId="0" applyFont="1" applyBorder="1" applyProtection="1"/>
    <xf numFmtId="1" fontId="34" fillId="0" borderId="0" xfId="0" applyNumberFormat="1" applyFont="1" applyBorder="1" applyProtection="1"/>
    <xf numFmtId="0" fontId="16" fillId="0" borderId="0" xfId="1" applyFont="1" applyAlignment="1" applyProtection="1">
      <alignment horizontal="center" vertical="center"/>
    </xf>
    <xf numFmtId="0" fontId="5" fillId="0" borderId="0" xfId="0" applyFont="1" applyBorder="1" applyAlignment="1" applyProtection="1"/>
    <xf numFmtId="0" fontId="5" fillId="0" borderId="12" xfId="0" applyFont="1" applyBorder="1" applyAlignment="1" applyProtection="1"/>
    <xf numFmtId="0" fontId="8" fillId="0" borderId="0" xfId="0" applyFont="1" applyAlignment="1" applyProtection="1">
      <alignment horizontal="left" vertical="top"/>
    </xf>
    <xf numFmtId="0" fontId="0" fillId="0" borderId="13" xfId="0" applyBorder="1" applyAlignment="1" applyProtection="1">
      <alignment horizontal="center"/>
    </xf>
    <xf numFmtId="0" fontId="11" fillId="0" borderId="13" xfId="0" applyFont="1" applyBorder="1" applyAlignment="1" applyProtection="1"/>
    <xf numFmtId="0" fontId="0" fillId="0" borderId="13" xfId="0" applyBorder="1" applyProtection="1"/>
    <xf numFmtId="2" fontId="2" fillId="0" borderId="15" xfId="0" applyNumberFormat="1" applyFont="1" applyBorder="1" applyProtection="1"/>
    <xf numFmtId="0" fontId="32" fillId="0" borderId="17" xfId="0" applyFont="1" applyBorder="1" applyAlignment="1" applyProtection="1">
      <alignment horizontal="left"/>
    </xf>
    <xf numFmtId="0" fontId="0" fillId="0" borderId="17" xfId="0" applyBorder="1" applyProtection="1"/>
    <xf numFmtId="0" fontId="36" fillId="0" borderId="0" xfId="0" applyFont="1" applyBorder="1" applyAlignment="1" applyProtection="1">
      <alignment horizontal="center"/>
    </xf>
    <xf numFmtId="0" fontId="35" fillId="0" borderId="0" xfId="0" applyFont="1" applyBorder="1" applyAlignment="1" applyProtection="1">
      <alignment horizontal="center"/>
    </xf>
    <xf numFmtId="0" fontId="40" fillId="0" borderId="19" xfId="0" applyFont="1" applyBorder="1" applyAlignment="1" applyProtection="1">
      <alignment horizontal="center" vertical="center" wrapText="1"/>
    </xf>
    <xf numFmtId="0" fontId="0" fillId="0" borderId="19" xfId="0" applyBorder="1" applyProtection="1"/>
    <xf numFmtId="0" fontId="35" fillId="0" borderId="19" xfId="0" applyFont="1" applyBorder="1" applyAlignment="1" applyProtection="1">
      <alignment horizontal="center"/>
    </xf>
    <xf numFmtId="0" fontId="5" fillId="0" borderId="20" xfId="0" applyFont="1" applyBorder="1" applyAlignment="1" applyProtection="1">
      <alignment horizontal="center"/>
    </xf>
    <xf numFmtId="0" fontId="41" fillId="0" borderId="0" xfId="0" applyFont="1" applyBorder="1" applyAlignment="1" applyProtection="1">
      <alignment horizontal="right"/>
    </xf>
    <xf numFmtId="0" fontId="6" fillId="0" borderId="0" xfId="0" applyFont="1" applyBorder="1" applyAlignment="1" applyProtection="1">
      <alignment horizontal="center"/>
    </xf>
    <xf numFmtId="0" fontId="9"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xf>
    <xf numFmtId="4" fontId="2" fillId="0" borderId="8" xfId="0" applyNumberFormat="1" applyFont="1" applyBorder="1" applyAlignment="1" applyProtection="1">
      <alignment vertical="center"/>
    </xf>
    <xf numFmtId="0" fontId="8" fillId="0" borderId="21" xfId="0" applyFont="1" applyBorder="1" applyAlignment="1" applyProtection="1">
      <alignment horizontal="left" vertical="center"/>
    </xf>
    <xf numFmtId="0" fontId="8" fillId="0" borderId="23" xfId="0" applyFont="1" applyBorder="1" applyAlignment="1" applyProtection="1">
      <alignment horizontal="center"/>
    </xf>
    <xf numFmtId="0" fontId="22" fillId="0" borderId="0" xfId="0" applyFont="1" applyBorder="1" applyAlignment="1" applyProtection="1">
      <alignment horizontal="center" textRotation="90"/>
    </xf>
    <xf numFmtId="0" fontId="43" fillId="0" borderId="0" xfId="0" applyFont="1" applyBorder="1" applyAlignment="1" applyProtection="1">
      <alignment horizontal="left"/>
    </xf>
    <xf numFmtId="0" fontId="43" fillId="0" borderId="0" xfId="0" applyFont="1" applyBorder="1" applyAlignment="1" applyProtection="1">
      <alignment horizontal="center"/>
    </xf>
    <xf numFmtId="1" fontId="43" fillId="0" borderId="0" xfId="0" applyNumberFormat="1" applyFont="1" applyAlignment="1" applyProtection="1">
      <alignment horizontal="center"/>
    </xf>
    <xf numFmtId="1" fontId="43" fillId="0" borderId="24" xfId="0" applyNumberFormat="1" applyFont="1" applyBorder="1" applyAlignment="1" applyProtection="1">
      <alignment horizontal="center"/>
    </xf>
    <xf numFmtId="0" fontId="43" fillId="0" borderId="0" xfId="0" applyFont="1" applyProtection="1"/>
    <xf numFmtId="0" fontId="43" fillId="0" borderId="24" xfId="0" applyFont="1" applyBorder="1" applyProtection="1"/>
    <xf numFmtId="0" fontId="43" fillId="0" borderId="24" xfId="0" applyFont="1" applyBorder="1" applyAlignment="1" applyProtection="1">
      <alignment horizontal="right"/>
    </xf>
    <xf numFmtId="164" fontId="43" fillId="0" borderId="0" xfId="0" applyNumberFormat="1" applyFont="1" applyAlignment="1" applyProtection="1">
      <alignment horizontal="center"/>
    </xf>
    <xf numFmtId="0" fontId="44" fillId="0" borderId="0" xfId="0" applyFont="1" applyAlignment="1" applyProtection="1"/>
    <xf numFmtId="0" fontId="44" fillId="0" borderId="0" xfId="0" applyFont="1" applyAlignment="1" applyProtection="1">
      <alignment horizontal="center" vertical="center"/>
    </xf>
    <xf numFmtId="0" fontId="35" fillId="0" borderId="25" xfId="0" applyFont="1" applyBorder="1" applyAlignment="1" applyProtection="1">
      <alignment horizontal="left"/>
    </xf>
    <xf numFmtId="0" fontId="0" fillId="0" borderId="26" xfId="0" applyBorder="1" applyProtection="1"/>
    <xf numFmtId="165" fontId="35" fillId="0" borderId="27" xfId="0" applyNumberFormat="1" applyFont="1" applyBorder="1" applyAlignment="1" applyProtection="1">
      <alignment horizontal="center"/>
    </xf>
    <xf numFmtId="2" fontId="4" fillId="0" borderId="8" xfId="0" applyNumberFormat="1" applyFont="1" applyBorder="1" applyAlignment="1" applyProtection="1"/>
    <xf numFmtId="0" fontId="0" fillId="0" borderId="26" xfId="0" applyBorder="1" applyAlignment="1" applyProtection="1">
      <alignment horizontal="center"/>
    </xf>
    <xf numFmtId="0" fontId="22" fillId="0" borderId="0" xfId="0" applyFont="1" applyAlignment="1" applyProtection="1">
      <alignment vertical="center"/>
    </xf>
    <xf numFmtId="164" fontId="6" fillId="0" borderId="3"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0" borderId="31" xfId="0" applyFont="1" applyBorder="1" applyAlignment="1" applyProtection="1">
      <alignment horizontal="center"/>
    </xf>
    <xf numFmtId="164" fontId="6" fillId="0" borderId="31" xfId="0" applyNumberFormat="1" applyFont="1" applyBorder="1" applyAlignment="1" applyProtection="1">
      <alignment horizontal="center"/>
    </xf>
    <xf numFmtId="164" fontId="6" fillId="0" borderId="30" xfId="0" applyNumberFormat="1" applyFont="1" applyBorder="1" applyAlignment="1" applyProtection="1">
      <alignment horizontal="center"/>
    </xf>
    <xf numFmtId="0" fontId="4" fillId="0" borderId="13" xfId="0" applyFont="1" applyFill="1" applyBorder="1" applyAlignment="1" applyProtection="1"/>
    <xf numFmtId="0" fontId="5" fillId="0" borderId="13" xfId="0" applyFont="1" applyBorder="1" applyAlignment="1" applyProtection="1">
      <alignment horizontal="center"/>
    </xf>
    <xf numFmtId="0" fontId="35" fillId="0" borderId="32" xfId="0" applyFont="1" applyBorder="1" applyAlignment="1" applyProtection="1">
      <alignment horizontal="center"/>
    </xf>
    <xf numFmtId="0" fontId="35" fillId="0" borderId="33" xfId="0" applyFont="1" applyBorder="1" applyAlignment="1" applyProtection="1">
      <alignment horizontal="center"/>
    </xf>
    <xf numFmtId="1" fontId="6" fillId="0" borderId="0" xfId="0" applyNumberFormat="1" applyFont="1" applyBorder="1" applyAlignment="1" applyProtection="1">
      <alignment horizontal="center"/>
    </xf>
    <xf numFmtId="164" fontId="6" fillId="0" borderId="0" xfId="0" applyNumberFormat="1" applyFont="1" applyBorder="1" applyAlignment="1" applyProtection="1">
      <alignment horizontal="center"/>
    </xf>
    <xf numFmtId="0" fontId="14" fillId="0" borderId="0" xfId="0" applyNumberFormat="1" applyFont="1" applyBorder="1" applyAlignment="1" applyProtection="1">
      <alignment horizontal="center"/>
    </xf>
    <xf numFmtId="0" fontId="0" fillId="0" borderId="0" xfId="0" applyAlignment="1" applyProtection="1">
      <alignment horizontal="center"/>
    </xf>
    <xf numFmtId="0" fontId="36" fillId="0" borderId="51" xfId="0" applyFont="1" applyBorder="1" applyAlignment="1" applyProtection="1">
      <alignment horizontal="center"/>
    </xf>
    <xf numFmtId="0" fontId="36" fillId="0" borderId="93" xfId="0" applyFont="1" applyBorder="1" applyAlignment="1" applyProtection="1">
      <alignment horizontal="center"/>
    </xf>
    <xf numFmtId="0" fontId="36" fillId="0" borderId="183" xfId="0" applyFont="1" applyBorder="1" applyAlignment="1" applyProtection="1">
      <alignment horizontal="center"/>
    </xf>
    <xf numFmtId="0" fontId="0" fillId="0" borderId="0" xfId="0" applyAlignment="1" applyProtection="1"/>
    <xf numFmtId="0" fontId="0" fillId="0" borderId="52" xfId="0" applyBorder="1" applyAlignment="1" applyProtection="1">
      <alignment horizontal="left" wrapText="1"/>
      <protection locked="0"/>
    </xf>
    <xf numFmtId="0" fontId="0" fillId="0" borderId="9" xfId="0" applyBorder="1" applyProtection="1"/>
    <xf numFmtId="0" fontId="0" fillId="0" borderId="16" xfId="0" applyBorder="1" applyProtection="1"/>
    <xf numFmtId="0" fontId="0" fillId="0" borderId="0" xfId="0" applyBorder="1" applyAlignment="1" applyProtection="1"/>
    <xf numFmtId="0" fontId="0" fillId="0" borderId="14" xfId="0" applyBorder="1" applyAlignment="1" applyProtection="1"/>
    <xf numFmtId="0" fontId="35" fillId="0" borderId="0" xfId="0" applyFont="1" applyBorder="1" applyProtection="1"/>
    <xf numFmtId="0" fontId="45" fillId="0" borderId="0" xfId="0" applyFont="1" applyBorder="1" applyAlignment="1" applyProtection="1">
      <alignment horizontal="center" wrapText="1"/>
    </xf>
    <xf numFmtId="0" fontId="2" fillId="0" borderId="0" xfId="0" applyFont="1" applyBorder="1" applyAlignment="1" applyProtection="1"/>
    <xf numFmtId="0" fontId="14" fillId="0" borderId="0" xfId="0" applyFont="1" applyBorder="1" applyAlignment="1" applyProtection="1">
      <alignment vertical="center"/>
    </xf>
    <xf numFmtId="0" fontId="0" fillId="0" borderId="153" xfId="0" applyBorder="1" applyAlignment="1" applyProtection="1"/>
    <xf numFmtId="0" fontId="34" fillId="0" borderId="0" xfId="0" applyFont="1" applyBorder="1" applyAlignment="1" applyProtection="1">
      <alignment vertical="center"/>
    </xf>
    <xf numFmtId="0" fontId="34" fillId="0" borderId="0" xfId="0" applyFont="1" applyAlignment="1" applyProtection="1">
      <alignment horizontal="center"/>
    </xf>
    <xf numFmtId="0" fontId="16" fillId="0" borderId="0" xfId="1" applyFont="1" applyAlignment="1" applyProtection="1">
      <alignment vertical="center"/>
    </xf>
    <xf numFmtId="0" fontId="33" fillId="0" borderId="0" xfId="0" applyFont="1" applyAlignment="1" applyProtection="1"/>
    <xf numFmtId="0" fontId="0" fillId="0" borderId="0" xfId="0" applyBorder="1" applyAlignment="1" applyProtection="1">
      <alignment horizontal="center"/>
    </xf>
    <xf numFmtId="164" fontId="6" fillId="0" borderId="0" xfId="0" applyNumberFormat="1" applyFont="1" applyBorder="1" applyAlignment="1" applyProtection="1">
      <alignment horizontal="center" textRotation="90"/>
    </xf>
    <xf numFmtId="1" fontId="36" fillId="0" borderId="2" xfId="0" applyNumberFormat="1" applyFont="1" applyBorder="1" applyAlignment="1" applyProtection="1">
      <alignment horizontal="center"/>
    </xf>
    <xf numFmtId="1" fontId="35" fillId="0" borderId="1" xfId="0" applyNumberFormat="1" applyFont="1" applyBorder="1" applyAlignment="1" applyProtection="1">
      <alignment horizontal="center"/>
    </xf>
    <xf numFmtId="0" fontId="33" fillId="0" borderId="193" xfId="0" applyFont="1" applyBorder="1" applyAlignment="1" applyProtection="1">
      <alignment horizontal="center"/>
    </xf>
    <xf numFmtId="0" fontId="33" fillId="0" borderId="194" xfId="0" applyFont="1" applyBorder="1" applyAlignment="1" applyProtection="1">
      <alignment horizontal="center"/>
    </xf>
    <xf numFmtId="14" fontId="0" fillId="0" borderId="110" xfId="0" applyNumberForma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pplyProtection="1"/>
    <xf numFmtId="0" fontId="0" fillId="0" borderId="0" xfId="0" applyBorder="1" applyAlignment="1" applyProtection="1"/>
    <xf numFmtId="0" fontId="0" fillId="0" borderId="95" xfId="0" applyBorder="1" applyAlignment="1" applyProtection="1"/>
    <xf numFmtId="0" fontId="0" fillId="0" borderId="0" xfId="0" applyBorder="1" applyAlignment="1" applyProtection="1">
      <alignment horizontal="center"/>
    </xf>
    <xf numFmtId="0" fontId="8" fillId="0" borderId="0" xfId="0" applyFont="1" applyBorder="1" applyAlignment="1" applyProtection="1">
      <alignment horizontal="center" vertical="center"/>
    </xf>
    <xf numFmtId="0" fontId="32" fillId="0" borderId="0" xfId="0" applyFont="1" applyAlignment="1" applyProtection="1">
      <alignment horizontal="center" vertical="center"/>
    </xf>
    <xf numFmtId="0" fontId="47" fillId="0" borderId="0" xfId="0" applyFont="1" applyBorder="1" applyAlignment="1" applyProtection="1">
      <alignment horizontal="center"/>
    </xf>
    <xf numFmtId="0" fontId="32" fillId="0" borderId="0" xfId="0" applyFont="1" applyBorder="1" applyAlignment="1" applyProtection="1">
      <alignment horizontal="center"/>
    </xf>
    <xf numFmtId="0" fontId="5" fillId="0" borderId="129" xfId="0" applyFont="1" applyBorder="1" applyAlignment="1" applyProtection="1">
      <alignment wrapText="1"/>
      <protection locked="0"/>
    </xf>
    <xf numFmtId="0" fontId="0" fillId="0" borderId="130" xfId="0" applyBorder="1" applyAlignment="1" applyProtection="1">
      <alignment wrapText="1"/>
      <protection locked="0"/>
    </xf>
    <xf numFmtId="0" fontId="0" fillId="0" borderId="150" xfId="0" applyBorder="1" applyAlignment="1" applyProtection="1">
      <alignment wrapText="1"/>
      <protection locked="0"/>
    </xf>
    <xf numFmtId="0" fontId="0" fillId="0" borderId="132" xfId="0" applyBorder="1" applyAlignment="1" applyProtection="1">
      <alignment wrapText="1"/>
      <protection locked="0"/>
    </xf>
    <xf numFmtId="0" fontId="0" fillId="0" borderId="38" xfId="0" applyBorder="1" applyAlignment="1" applyProtection="1">
      <alignment wrapText="1"/>
      <protection locked="0"/>
    </xf>
    <xf numFmtId="0" fontId="0" fillId="0" borderId="151" xfId="0" applyBorder="1" applyAlignment="1" applyProtection="1">
      <alignment wrapText="1"/>
      <protection locked="0"/>
    </xf>
    <xf numFmtId="0" fontId="5" fillId="0" borderId="132" xfId="0" applyFont="1" applyBorder="1" applyAlignment="1" applyProtection="1">
      <alignment wrapText="1"/>
      <protection locked="0"/>
    </xf>
    <xf numFmtId="0" fontId="8" fillId="0" borderId="0" xfId="0" applyFont="1" applyAlignment="1" applyProtection="1">
      <alignment horizontal="center" vertical="top"/>
    </xf>
    <xf numFmtId="0" fontId="0" fillId="0" borderId="0" xfId="0" applyAlignment="1" applyProtection="1">
      <alignment horizontal="center"/>
    </xf>
    <xf numFmtId="0" fontId="34" fillId="0" borderId="0" xfId="0" applyFont="1" applyAlignment="1" applyProtection="1"/>
    <xf numFmtId="0" fontId="13" fillId="0" borderId="138" xfId="0" applyFont="1" applyBorder="1" applyAlignment="1" applyProtection="1">
      <alignment horizontal="center"/>
      <protection locked="0"/>
    </xf>
    <xf numFmtId="0" fontId="13" fillId="0" borderId="120"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0" fillId="0" borderId="83" xfId="0" applyBorder="1" applyAlignment="1" applyProtection="1">
      <alignment horizontal="center"/>
      <protection locked="0"/>
    </xf>
    <xf numFmtId="0" fontId="0" fillId="0" borderId="139" xfId="0" applyBorder="1" applyAlignment="1" applyProtection="1">
      <alignment horizontal="center"/>
      <protection locked="0"/>
    </xf>
    <xf numFmtId="0" fontId="2" fillId="0" borderId="39" xfId="0" applyFont="1"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13" fillId="0" borderId="120"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0" fillId="0" borderId="32" xfId="0" applyBorder="1" applyAlignment="1" applyProtection="1">
      <alignment horizontal="center"/>
      <protection locked="0"/>
    </xf>
    <xf numFmtId="0" fontId="0" fillId="0" borderId="41" xfId="0" applyBorder="1" applyAlignment="1" applyProtection="1">
      <alignment horizontal="center"/>
      <protection locked="0"/>
    </xf>
    <xf numFmtId="0" fontId="2" fillId="0" borderId="39" xfId="0" applyFont="1" applyFill="1" applyBorder="1" applyAlignment="1" applyProtection="1">
      <alignment horizontal="center"/>
      <protection locked="0"/>
    </xf>
    <xf numFmtId="164" fontId="8" fillId="0" borderId="51" xfId="0" applyNumberFormat="1" applyFont="1" applyBorder="1" applyAlignment="1" applyProtection="1">
      <alignment horizontal="center"/>
    </xf>
    <xf numFmtId="1" fontId="6" fillId="0" borderId="94" xfId="0" applyNumberFormat="1" applyFont="1" applyBorder="1" applyAlignment="1" applyProtection="1">
      <alignment horizontal="center"/>
    </xf>
    <xf numFmtId="1" fontId="6" fillId="0" borderId="37" xfId="0" applyNumberFormat="1" applyFont="1" applyBorder="1" applyAlignment="1" applyProtection="1">
      <alignment horizontal="center"/>
    </xf>
    <xf numFmtId="1" fontId="15" fillId="0" borderId="43" xfId="0" applyNumberFormat="1" applyFont="1" applyBorder="1" applyAlignment="1" applyProtection="1">
      <alignment horizontal="center"/>
    </xf>
    <xf numFmtId="1" fontId="15" fillId="0" borderId="44" xfId="0" applyNumberFormat="1" applyFont="1" applyBorder="1" applyAlignment="1" applyProtection="1">
      <alignment horizontal="center"/>
    </xf>
    <xf numFmtId="1" fontId="6" fillId="0" borderId="36" xfId="0" applyNumberFormat="1" applyFont="1" applyBorder="1" applyAlignment="1" applyProtection="1">
      <alignment horizontal="center"/>
    </xf>
    <xf numFmtId="1" fontId="6" fillId="0" borderId="137" xfId="0" applyNumberFormat="1" applyFont="1" applyBorder="1" applyAlignment="1" applyProtection="1">
      <alignment horizontal="center"/>
    </xf>
    <xf numFmtId="1" fontId="6" fillId="0" borderId="34" xfId="0" applyNumberFormat="1" applyFont="1" applyBorder="1" applyAlignment="1" applyProtection="1">
      <alignment horizontal="center"/>
    </xf>
    <xf numFmtId="164" fontId="21" fillId="0" borderId="0" xfId="0" applyNumberFormat="1" applyFont="1" applyBorder="1" applyAlignment="1" applyProtection="1">
      <alignment horizontal="center" textRotation="90"/>
    </xf>
    <xf numFmtId="0" fontId="50" fillId="0" borderId="0" xfId="0" applyFont="1" applyBorder="1" applyAlignment="1" applyProtection="1">
      <alignment horizontal="center" textRotation="90"/>
    </xf>
    <xf numFmtId="0" fontId="0" fillId="0" borderId="134" xfId="0" applyBorder="1" applyAlignment="1" applyProtection="1">
      <alignment wrapText="1"/>
      <protection locked="0"/>
    </xf>
    <xf numFmtId="0" fontId="0" fillId="0" borderId="135" xfId="0" applyBorder="1" applyAlignment="1" applyProtection="1">
      <alignment wrapText="1"/>
      <protection locked="0"/>
    </xf>
    <xf numFmtId="0" fontId="0" fillId="0" borderId="152" xfId="0" applyBorder="1" applyAlignment="1" applyProtection="1">
      <alignment wrapText="1"/>
      <protection locked="0"/>
    </xf>
    <xf numFmtId="0" fontId="13" fillId="0" borderId="0" xfId="0" applyFont="1" applyBorder="1" applyAlignment="1" applyProtection="1">
      <alignment horizontal="center" wrapText="1"/>
    </xf>
    <xf numFmtId="0" fontId="13" fillId="0" borderId="9" xfId="0" applyFont="1" applyBorder="1" applyAlignment="1" applyProtection="1">
      <alignment horizontal="center" wrapText="1"/>
    </xf>
    <xf numFmtId="0" fontId="13" fillId="0" borderId="47" xfId="0" applyFont="1" applyBorder="1" applyAlignment="1" applyProtection="1">
      <alignment horizontal="center" vertical="center"/>
    </xf>
    <xf numFmtId="0" fontId="32" fillId="0" borderId="3" xfId="0" applyFont="1" applyBorder="1" applyAlignment="1" applyProtection="1">
      <alignment horizontal="center"/>
    </xf>
    <xf numFmtId="0" fontId="32" fillId="0" borderId="48" xfId="0" applyFont="1" applyBorder="1" applyAlignment="1" applyProtection="1">
      <alignment horizontal="center"/>
    </xf>
    <xf numFmtId="164" fontId="6" fillId="0" borderId="40" xfId="0" applyNumberFormat="1" applyFont="1" applyBorder="1" applyAlignment="1" applyProtection="1">
      <alignment horizontal="center"/>
    </xf>
    <xf numFmtId="164" fontId="6" fillId="0" borderId="50" xfId="0" applyNumberFormat="1" applyFont="1" applyBorder="1" applyAlignment="1" applyProtection="1">
      <alignment horizontal="center"/>
    </xf>
    <xf numFmtId="0" fontId="8" fillId="0" borderId="87"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7" fillId="0" borderId="125" xfId="0" applyFont="1" applyBorder="1" applyAlignment="1" applyProtection="1">
      <alignment horizontal="center"/>
      <protection locked="0"/>
    </xf>
    <xf numFmtId="0" fontId="7" fillId="0" borderId="140" xfId="0" applyFont="1" applyBorder="1" applyAlignment="1" applyProtection="1">
      <alignment horizontal="center"/>
      <protection locked="0"/>
    </xf>
    <xf numFmtId="0" fontId="5" fillId="0" borderId="49" xfId="0" applyFont="1" applyBorder="1" applyAlignment="1" applyProtection="1">
      <alignment horizontal="center"/>
      <protection locked="0"/>
    </xf>
    <xf numFmtId="164" fontId="6" fillId="0" borderId="1" xfId="0" applyNumberFormat="1" applyFont="1" applyBorder="1" applyAlignment="1" applyProtection="1">
      <alignment horizontal="center"/>
    </xf>
    <xf numFmtId="0" fontId="22" fillId="0" borderId="9" xfId="0" applyFont="1" applyBorder="1" applyAlignment="1" applyProtection="1">
      <alignment horizontal="center" textRotation="90" wrapText="1"/>
    </xf>
    <xf numFmtId="0" fontId="7" fillId="0" borderId="124" xfId="0" applyFont="1" applyBorder="1" applyAlignment="1" applyProtection="1">
      <alignment horizontal="center"/>
      <protection locked="0"/>
    </xf>
    <xf numFmtId="0" fontId="5" fillId="0" borderId="20" xfId="0" applyFont="1" applyBorder="1" applyAlignment="1" applyProtection="1">
      <alignment horizontal="center"/>
    </xf>
    <xf numFmtId="0" fontId="5" fillId="0" borderId="149" xfId="0" applyFont="1" applyBorder="1" applyAlignment="1" applyProtection="1">
      <alignment horizontal="center"/>
    </xf>
    <xf numFmtId="0" fontId="33" fillId="0" borderId="0" xfId="0" applyFont="1" applyBorder="1" applyAlignment="1" applyProtection="1">
      <alignment horizontal="center" textRotation="90"/>
    </xf>
    <xf numFmtId="0" fontId="5" fillId="0" borderId="50"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148" xfId="0" applyBorder="1" applyAlignment="1" applyProtection="1">
      <alignment horizontal="center"/>
    </xf>
    <xf numFmtId="0" fontId="0" fillId="0" borderId="149" xfId="0" applyBorder="1" applyAlignment="1" applyProtection="1">
      <alignment horizontal="center"/>
    </xf>
    <xf numFmtId="0" fontId="6" fillId="0" borderId="1" xfId="0" applyNumberFormat="1" applyFont="1" applyBorder="1" applyAlignment="1" applyProtection="1">
      <alignment horizontal="center"/>
      <protection locked="0"/>
    </xf>
    <xf numFmtId="0" fontId="6" fillId="0" borderId="120" xfId="0" applyNumberFormat="1" applyFont="1" applyBorder="1" applyAlignment="1" applyProtection="1">
      <alignment horizontal="center"/>
      <protection locked="0"/>
    </xf>
    <xf numFmtId="0" fontId="7" fillId="0" borderId="13" xfId="0" applyFont="1" applyBorder="1" applyAlignment="1" applyProtection="1">
      <alignment horizontal="left"/>
    </xf>
    <xf numFmtId="0" fontId="0" fillId="0" borderId="14" xfId="0" applyBorder="1" applyAlignment="1" applyProtection="1"/>
    <xf numFmtId="0" fontId="8" fillId="0" borderId="181" xfId="0" applyFont="1" applyBorder="1" applyAlignment="1" applyProtection="1">
      <alignment horizontal="center"/>
      <protection locked="0"/>
    </xf>
    <xf numFmtId="0" fontId="8" fillId="0" borderId="182" xfId="0" applyFont="1" applyBorder="1" applyAlignment="1" applyProtection="1">
      <alignment horizontal="center"/>
      <protection locked="0"/>
    </xf>
    <xf numFmtId="1" fontId="15" fillId="0" borderId="12" xfId="0" applyNumberFormat="1" applyFont="1" applyBorder="1" applyAlignment="1" applyProtection="1">
      <alignment horizontal="center"/>
    </xf>
    <xf numFmtId="0" fontId="4" fillId="0" borderId="0" xfId="0" applyFont="1" applyBorder="1" applyAlignment="1" applyProtection="1">
      <alignment horizontal="left" vertical="center"/>
    </xf>
    <xf numFmtId="0" fontId="5" fillId="0" borderId="197" xfId="0" applyFont="1" applyBorder="1" applyAlignment="1" applyProtection="1">
      <alignment horizontal="center"/>
    </xf>
    <xf numFmtId="0" fontId="5" fillId="0" borderId="198" xfId="0" applyFont="1" applyBorder="1" applyAlignment="1" applyProtection="1">
      <alignment horizontal="center"/>
    </xf>
    <xf numFmtId="0" fontId="7" fillId="0" borderId="93" xfId="0" applyFont="1" applyBorder="1" applyAlignment="1" applyProtection="1">
      <alignment horizontal="center"/>
    </xf>
    <xf numFmtId="0" fontId="7" fillId="0" borderId="46" xfId="0" applyFont="1" applyBorder="1" applyAlignment="1" applyProtection="1">
      <alignment horizontal="center"/>
    </xf>
    <xf numFmtId="0" fontId="6" fillId="0" borderId="49" xfId="0" applyNumberFormat="1" applyFont="1" applyBorder="1" applyAlignment="1" applyProtection="1">
      <alignment horizontal="center"/>
      <protection locked="0"/>
    </xf>
    <xf numFmtId="0" fontId="6" fillId="0" borderId="2" xfId="0" applyNumberFormat="1" applyFont="1" applyBorder="1" applyAlignment="1" applyProtection="1">
      <alignment horizontal="center"/>
      <protection locked="0"/>
    </xf>
    <xf numFmtId="0" fontId="52" fillId="0" borderId="53" xfId="0" applyFont="1" applyBorder="1" applyAlignment="1" applyProtection="1">
      <alignment horizontal="center"/>
    </xf>
    <xf numFmtId="0" fontId="0" fillId="0" borderId="9" xfId="0" applyBorder="1" applyAlignment="1" applyProtection="1">
      <alignment horizontal="center"/>
    </xf>
    <xf numFmtId="2" fontId="51" fillId="0" borderId="188" xfId="0" applyNumberFormat="1" applyFont="1" applyBorder="1" applyAlignment="1" applyProtection="1">
      <alignment horizontal="center"/>
      <protection locked="0"/>
    </xf>
    <xf numFmtId="2" fontId="51" fillId="0" borderId="189" xfId="0" applyNumberFormat="1" applyFont="1" applyBorder="1" applyAlignment="1" applyProtection="1">
      <alignment horizontal="center"/>
      <protection locked="0"/>
    </xf>
    <xf numFmtId="2" fontId="51" fillId="0" borderId="190" xfId="0" applyNumberFormat="1" applyFont="1" applyBorder="1" applyAlignment="1" applyProtection="1">
      <alignment horizontal="center"/>
      <protection locked="0"/>
    </xf>
    <xf numFmtId="2" fontId="51" fillId="0" borderId="191" xfId="0" applyNumberFormat="1" applyFont="1" applyBorder="1" applyAlignment="1" applyProtection="1">
      <alignment horizontal="center"/>
      <protection locked="0"/>
    </xf>
    <xf numFmtId="164" fontId="8" fillId="0" borderId="61" xfId="0" applyNumberFormat="1" applyFont="1" applyBorder="1" applyAlignment="1" applyProtection="1">
      <alignment horizontal="center"/>
    </xf>
    <xf numFmtId="164" fontId="8" fillId="0" borderId="60" xfId="0" applyNumberFormat="1" applyFont="1" applyBorder="1" applyAlignment="1" applyProtection="1">
      <alignment horizontal="center"/>
    </xf>
    <xf numFmtId="0" fontId="19" fillId="0" borderId="9" xfId="0" applyFont="1" applyBorder="1" applyAlignment="1" applyProtection="1">
      <alignment horizontal="center" textRotation="90"/>
    </xf>
    <xf numFmtId="0" fontId="2" fillId="0" borderId="32" xfId="0" applyFont="1" applyBorder="1" applyAlignment="1" applyProtection="1">
      <alignment horizontal="center"/>
      <protection locked="0"/>
    </xf>
    <xf numFmtId="0" fontId="5" fillId="0" borderId="1" xfId="0" applyFont="1" applyBorder="1" applyAlignment="1" applyProtection="1">
      <alignment horizontal="center"/>
      <protection locked="0"/>
    </xf>
    <xf numFmtId="164" fontId="20" fillId="0" borderId="30" xfId="0" applyNumberFormat="1" applyFont="1" applyBorder="1" applyAlignment="1" applyProtection="1">
      <alignment horizontal="center" textRotation="90" wrapText="1"/>
    </xf>
    <xf numFmtId="1" fontId="53" fillId="0" borderId="0" xfId="1" applyNumberFormat="1" applyFont="1" applyAlignment="1" applyProtection="1">
      <alignment horizontal="left"/>
    </xf>
    <xf numFmtId="0" fontId="37" fillId="0" borderId="0" xfId="0" applyFont="1" applyAlignment="1" applyProtection="1">
      <alignment horizontal="left"/>
    </xf>
    <xf numFmtId="0" fontId="0" fillId="0" borderId="0" xfId="0" applyAlignment="1" applyProtection="1">
      <alignment vertical="center"/>
    </xf>
    <xf numFmtId="14" fontId="4" fillId="0" borderId="105" xfId="0" applyNumberFormat="1" applyFont="1" applyBorder="1" applyAlignment="1" applyProtection="1">
      <alignment horizontal="center" vertical="center"/>
      <protection locked="0"/>
    </xf>
    <xf numFmtId="0" fontId="0" fillId="0" borderId="106" xfId="0" applyBorder="1" applyAlignment="1" applyProtection="1">
      <alignment vertical="center"/>
      <protection locked="0"/>
    </xf>
    <xf numFmtId="0" fontId="0" fillId="0" borderId="107" xfId="0" applyBorder="1" applyAlignment="1" applyProtection="1">
      <alignment vertical="center"/>
      <protection locked="0"/>
    </xf>
    <xf numFmtId="0" fontId="0" fillId="0" borderId="108" xfId="0" applyBorder="1" applyAlignment="1" applyProtection="1">
      <alignment vertical="center"/>
      <protection locked="0"/>
    </xf>
    <xf numFmtId="0" fontId="0" fillId="0" borderId="88" xfId="0" applyBorder="1" applyAlignment="1" applyProtection="1">
      <alignment vertical="center"/>
      <protection locked="0"/>
    </xf>
    <xf numFmtId="0" fontId="0" fillId="0" borderId="109" xfId="0" applyBorder="1" applyAlignment="1" applyProtection="1">
      <alignment vertical="center"/>
      <protection locked="0"/>
    </xf>
    <xf numFmtId="164" fontId="20" fillId="0" borderId="59" xfId="0" applyNumberFormat="1" applyFont="1" applyBorder="1" applyAlignment="1" applyProtection="1">
      <alignment horizontal="center" textRotation="90" wrapText="1"/>
    </xf>
    <xf numFmtId="0" fontId="50" fillId="0" borderId="30" xfId="0" applyFont="1" applyBorder="1" applyAlignment="1" applyProtection="1">
      <alignment horizontal="center" textRotation="90" wrapText="1"/>
    </xf>
    <xf numFmtId="0" fontId="19" fillId="0" borderId="91" xfId="0" applyFont="1" applyBorder="1" applyAlignment="1" applyProtection="1">
      <alignment vertical="center" wrapText="1"/>
    </xf>
    <xf numFmtId="0" fontId="54" fillId="0" borderId="92" xfId="0" applyFont="1" applyBorder="1" applyAlignment="1" applyProtection="1">
      <alignment vertical="center"/>
    </xf>
    <xf numFmtId="0" fontId="54" fillId="0" borderId="0" xfId="0" applyFont="1" applyBorder="1" applyAlignment="1" applyProtection="1">
      <alignment vertical="center"/>
    </xf>
    <xf numFmtId="0" fontId="54" fillId="0" borderId="89" xfId="0" applyFont="1" applyBorder="1" applyAlignment="1" applyProtection="1">
      <alignment vertical="center"/>
    </xf>
    <xf numFmtId="0" fontId="54" fillId="0" borderId="13" xfId="0" applyFont="1" applyBorder="1" applyAlignment="1" applyProtection="1">
      <alignment vertical="center"/>
    </xf>
    <xf numFmtId="0" fontId="54" fillId="0" borderId="16" xfId="0" applyFont="1" applyBorder="1" applyAlignment="1" applyProtection="1">
      <alignment vertical="center"/>
    </xf>
    <xf numFmtId="0" fontId="54" fillId="0" borderId="95" xfId="0" applyFont="1" applyBorder="1" applyAlignment="1" applyProtection="1">
      <alignment vertical="center"/>
    </xf>
    <xf numFmtId="0" fontId="54" fillId="0" borderId="90" xfId="0" applyFont="1" applyBorder="1" applyAlignment="1" applyProtection="1">
      <alignment vertical="center"/>
    </xf>
    <xf numFmtId="0" fontId="48" fillId="0" borderId="42" xfId="0" applyFont="1" applyBorder="1" applyAlignment="1" applyProtection="1">
      <alignment horizontal="center" vertical="center"/>
    </xf>
    <xf numFmtId="0" fontId="43" fillId="0" borderId="3" xfId="0" applyFont="1" applyBorder="1" applyAlignment="1" applyProtection="1">
      <alignment horizontal="center" vertical="center"/>
    </xf>
    <xf numFmtId="0" fontId="43" fillId="0" borderId="31" xfId="0" applyFont="1" applyBorder="1" applyAlignment="1" applyProtection="1">
      <alignment horizontal="center" vertical="center"/>
    </xf>
    <xf numFmtId="0" fontId="43" fillId="0" borderId="6" xfId="0" applyFont="1" applyBorder="1" applyAlignment="1" applyProtection="1">
      <alignment horizontal="center" vertical="center"/>
    </xf>
    <xf numFmtId="0" fontId="17" fillId="0" borderId="0" xfId="0" applyFont="1" applyBorder="1" applyAlignment="1" applyProtection="1">
      <alignment horizontal="center" textRotation="90"/>
    </xf>
    <xf numFmtId="0" fontId="15" fillId="0" borderId="58" xfId="0" applyFont="1" applyBorder="1" applyAlignment="1" applyProtection="1">
      <alignment horizontal="center" vertical="center"/>
    </xf>
    <xf numFmtId="0" fontId="0" fillId="0" borderId="0" xfId="0" applyAlignment="1" applyProtection="1">
      <alignment horizontal="center" vertical="center"/>
    </xf>
    <xf numFmtId="49" fontId="49" fillId="0" borderId="82" xfId="0" applyNumberFormat="1" applyFon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112" xfId="0" applyNumberFormat="1" applyBorder="1" applyAlignment="1" applyProtection="1">
      <alignment horizontal="center" vertical="center"/>
      <protection locked="0"/>
    </xf>
    <xf numFmtId="49" fontId="0" fillId="0" borderId="113" xfId="0" applyNumberFormat="1" applyBorder="1" applyAlignment="1" applyProtection="1">
      <alignment horizontal="center" vertical="center"/>
      <protection locked="0"/>
    </xf>
    <xf numFmtId="49" fontId="0" fillId="0" borderId="114" xfId="0" applyNumberFormat="1" applyBorder="1" applyAlignment="1" applyProtection="1">
      <alignment horizontal="center" vertical="center"/>
      <protection locked="0"/>
    </xf>
    <xf numFmtId="0" fontId="2" fillId="0" borderId="0" xfId="0" applyNumberFormat="1" applyFont="1" applyBorder="1" applyAlignment="1" applyProtection="1">
      <alignment horizontal="center"/>
    </xf>
    <xf numFmtId="0" fontId="0" fillId="0" borderId="0" xfId="0" applyNumberFormat="1" applyBorder="1" applyAlignment="1" applyProtection="1">
      <alignment horizontal="center"/>
    </xf>
    <xf numFmtId="0" fontId="0" fillId="0" borderId="56" xfId="0" applyNumberFormat="1" applyBorder="1" applyAlignment="1" applyProtection="1">
      <alignment horizontal="center"/>
    </xf>
    <xf numFmtId="1" fontId="6" fillId="0" borderId="176" xfId="0" applyNumberFormat="1" applyFont="1" applyBorder="1" applyAlignment="1" applyProtection="1">
      <alignment horizontal="center"/>
    </xf>
    <xf numFmtId="0" fontId="25" fillId="0" borderId="7" xfId="0" applyFont="1" applyBorder="1" applyAlignment="1" applyProtection="1">
      <alignment horizontal="center" vertical="center"/>
    </xf>
    <xf numFmtId="0" fontId="48" fillId="0" borderId="3" xfId="0" applyFont="1" applyBorder="1" applyAlignment="1" applyProtection="1">
      <alignment horizontal="center" vertical="center"/>
    </xf>
    <xf numFmtId="0" fontId="48" fillId="0" borderId="31" xfId="0" applyFont="1" applyBorder="1" applyAlignment="1" applyProtection="1">
      <alignment horizontal="center" vertical="center"/>
    </xf>
    <xf numFmtId="0" fontId="48" fillId="0" borderId="6" xfId="0" applyFont="1" applyBorder="1" applyAlignment="1" applyProtection="1">
      <alignment horizontal="center" vertical="center"/>
    </xf>
    <xf numFmtId="0" fontId="19" fillId="0" borderId="53" xfId="0" applyFont="1" applyBorder="1" applyAlignment="1" applyProtection="1">
      <alignment horizontal="center" textRotation="90"/>
    </xf>
    <xf numFmtId="1" fontId="8" fillId="0" borderId="31" xfId="0" applyNumberFormat="1" applyFont="1" applyBorder="1" applyAlignment="1" applyProtection="1"/>
    <xf numFmtId="0" fontId="33" fillId="0" borderId="8" xfId="0" applyFont="1" applyBorder="1" applyAlignment="1" applyProtection="1"/>
    <xf numFmtId="0" fontId="22" fillId="0" borderId="9" xfId="0" applyFont="1" applyBorder="1" applyAlignment="1" applyProtection="1">
      <alignment horizontal="center" textRotation="90"/>
    </xf>
    <xf numFmtId="0" fontId="7" fillId="0" borderId="181" xfId="0" applyFont="1" applyBorder="1" applyAlignment="1" applyProtection="1">
      <alignment horizontal="center"/>
      <protection locked="0"/>
    </xf>
    <xf numFmtId="0" fontId="7" fillId="0" borderId="182" xfId="0" applyFont="1" applyBorder="1" applyAlignment="1" applyProtection="1">
      <alignment horizontal="center"/>
      <protection locked="0"/>
    </xf>
    <xf numFmtId="164" fontId="6" fillId="0" borderId="9" xfId="0" applyNumberFormat="1" applyFont="1" applyBorder="1" applyAlignment="1" applyProtection="1">
      <alignment horizontal="center" textRotation="90" wrapText="1"/>
    </xf>
    <xf numFmtId="0" fontId="0" fillId="0" borderId="0" xfId="0" applyFont="1" applyBorder="1" applyAlignment="1" applyProtection="1">
      <alignment horizontal="center" textRotation="90" wrapText="1"/>
    </xf>
    <xf numFmtId="0" fontId="0" fillId="0" borderId="39" xfId="0" applyFont="1" applyBorder="1" applyAlignment="1" applyProtection="1">
      <alignment horizontal="center" textRotation="90" wrapText="1"/>
    </xf>
    <xf numFmtId="0" fontId="6" fillId="0" borderId="121" xfId="0" applyNumberFormat="1" applyFont="1" applyBorder="1" applyAlignment="1" applyProtection="1">
      <alignment horizontal="center"/>
      <protection locked="0"/>
    </xf>
    <xf numFmtId="0" fontId="6" fillId="0" borderId="116" xfId="0" applyNumberFormat="1" applyFont="1" applyBorder="1" applyAlignment="1" applyProtection="1">
      <alignment horizontal="center"/>
      <protection locked="0"/>
    </xf>
    <xf numFmtId="0" fontId="6" fillId="0" borderId="96" xfId="0" applyNumberFormat="1" applyFont="1" applyBorder="1" applyAlignment="1" applyProtection="1">
      <alignment horizontal="center"/>
      <protection locked="0"/>
    </xf>
    <xf numFmtId="0" fontId="6" fillId="0" borderId="115" xfId="0" applyNumberFormat="1" applyFont="1" applyBorder="1" applyAlignment="1" applyProtection="1">
      <alignment horizontal="center"/>
      <protection locked="0"/>
    </xf>
    <xf numFmtId="0" fontId="6" fillId="0" borderId="118" xfId="0" applyNumberFormat="1" applyFont="1" applyBorder="1" applyAlignment="1" applyProtection="1">
      <alignment horizontal="center"/>
      <protection locked="0"/>
    </xf>
    <xf numFmtId="164" fontId="8" fillId="0" borderId="30" xfId="0" applyNumberFormat="1" applyFont="1" applyBorder="1" applyAlignment="1" applyProtection="1">
      <alignment horizontal="center"/>
    </xf>
    <xf numFmtId="164" fontId="25" fillId="0" borderId="42" xfId="0" applyNumberFormat="1" applyFont="1" applyBorder="1" applyAlignment="1" applyProtection="1">
      <alignment horizontal="center" vertical="center"/>
    </xf>
    <xf numFmtId="0" fontId="48" fillId="0" borderId="9" xfId="0" applyFont="1" applyBorder="1" applyAlignment="1" applyProtection="1">
      <alignment horizontal="center" vertical="center"/>
    </xf>
    <xf numFmtId="164" fontId="6" fillId="0" borderId="2" xfId="0" applyNumberFormat="1" applyFont="1" applyBorder="1" applyAlignment="1" applyProtection="1">
      <alignment horizontal="center"/>
    </xf>
    <xf numFmtId="164" fontId="8" fillId="0" borderId="93" xfId="0" applyNumberFormat="1" applyFont="1" applyBorder="1" applyAlignment="1" applyProtection="1">
      <alignment horizontal="center"/>
    </xf>
    <xf numFmtId="164" fontId="6" fillId="0" borderId="0" xfId="0" applyNumberFormat="1" applyFont="1" applyBorder="1" applyAlignment="1" applyProtection="1">
      <alignment horizontal="center" textRotation="90"/>
    </xf>
    <xf numFmtId="164" fontId="6" fillId="0" borderId="192" xfId="0" applyNumberFormat="1" applyFont="1" applyBorder="1" applyAlignment="1" applyProtection="1">
      <alignment horizontal="center" textRotation="90"/>
    </xf>
    <xf numFmtId="164" fontId="19" fillId="0" borderId="9" xfId="0" applyNumberFormat="1" applyFont="1" applyBorder="1" applyAlignment="1" applyProtection="1">
      <alignment horizontal="center" textRotation="90" wrapText="1"/>
    </xf>
    <xf numFmtId="164" fontId="19" fillId="0" borderId="0" xfId="0" applyNumberFormat="1" applyFont="1" applyBorder="1" applyAlignment="1" applyProtection="1">
      <alignment horizontal="center" textRotation="90" wrapText="1"/>
    </xf>
    <xf numFmtId="0" fontId="6" fillId="0" borderId="122" xfId="0" applyNumberFormat="1" applyFont="1" applyBorder="1" applyAlignment="1" applyProtection="1">
      <alignment horizontal="center"/>
      <protection locked="0"/>
    </xf>
    <xf numFmtId="0" fontId="6" fillId="0" borderId="123" xfId="0" applyNumberFormat="1" applyFont="1" applyBorder="1" applyAlignment="1" applyProtection="1">
      <alignment horizontal="center"/>
      <protection locked="0"/>
    </xf>
    <xf numFmtId="0" fontId="5" fillId="0" borderId="64" xfId="0" applyFont="1" applyBorder="1" applyAlignment="1" applyProtection="1">
      <alignment horizontal="right" wrapText="1"/>
    </xf>
    <xf numFmtId="0" fontId="5" fillId="0" borderId="65" xfId="0" applyFont="1" applyBorder="1" applyAlignment="1" applyProtection="1">
      <alignment horizontal="right" wrapText="1"/>
    </xf>
    <xf numFmtId="0" fontId="4" fillId="0" borderId="25" xfId="0" applyFont="1" applyBorder="1" applyAlignment="1" applyProtection="1">
      <alignment vertical="center"/>
    </xf>
    <xf numFmtId="0" fontId="4" fillId="0" borderId="66" xfId="0" applyFont="1" applyBorder="1" applyAlignment="1" applyProtection="1">
      <alignment vertical="center"/>
    </xf>
    <xf numFmtId="0" fontId="4" fillId="0" borderId="67" xfId="0" applyFont="1" applyBorder="1" applyAlignment="1" applyProtection="1">
      <alignment vertical="center"/>
    </xf>
    <xf numFmtId="0" fontId="4" fillId="0" borderId="53" xfId="0" applyFont="1" applyBorder="1" applyAlignment="1" applyProtection="1">
      <alignment vertical="center"/>
    </xf>
    <xf numFmtId="0" fontId="11" fillId="0" borderId="26" xfId="0" applyFont="1" applyBorder="1" applyAlignment="1" applyProtection="1">
      <alignment horizontal="center" textRotation="90"/>
    </xf>
    <xf numFmtId="0" fontId="6" fillId="0" borderId="9" xfId="0" applyFont="1" applyBorder="1" applyAlignment="1" applyProtection="1">
      <alignment horizontal="center" textRotation="90"/>
    </xf>
    <xf numFmtId="0" fontId="9" fillId="0" borderId="26" xfId="0" applyFont="1" applyBorder="1" applyAlignment="1" applyProtection="1">
      <alignment horizontal="center" textRotation="90"/>
    </xf>
    <xf numFmtId="0" fontId="9" fillId="0" borderId="9" xfId="0" applyFont="1" applyBorder="1" applyAlignment="1" applyProtection="1">
      <alignment horizontal="center" textRotation="90"/>
    </xf>
    <xf numFmtId="0" fontId="9" fillId="0" borderId="26" xfId="0" applyFont="1" applyBorder="1" applyAlignment="1" applyProtection="1">
      <alignment horizontal="center" wrapText="1"/>
    </xf>
    <xf numFmtId="0" fontId="9" fillId="0" borderId="9" xfId="0" applyFont="1" applyBorder="1" applyAlignment="1" applyProtection="1">
      <alignment horizontal="center" wrapText="1"/>
    </xf>
    <xf numFmtId="0" fontId="6" fillId="0" borderId="26" xfId="0" applyFont="1" applyBorder="1" applyAlignment="1" applyProtection="1">
      <alignment horizontal="center" textRotation="90"/>
    </xf>
    <xf numFmtId="0" fontId="6" fillId="0" borderId="117" xfId="0" applyNumberFormat="1" applyFont="1" applyBorder="1" applyAlignment="1" applyProtection="1">
      <alignment horizontal="center"/>
      <protection locked="0"/>
    </xf>
    <xf numFmtId="0" fontId="6" fillId="0" borderId="119" xfId="0" applyNumberFormat="1" applyFont="1" applyBorder="1" applyAlignment="1" applyProtection="1">
      <alignment horizontal="center"/>
      <protection locked="0"/>
    </xf>
    <xf numFmtId="0" fontId="13" fillId="0" borderId="141" xfId="0" applyFont="1" applyFill="1" applyBorder="1" applyAlignment="1" applyProtection="1">
      <alignment horizontal="center"/>
      <protection locked="0"/>
    </xf>
    <xf numFmtId="0" fontId="13" fillId="0" borderId="142" xfId="0" applyFont="1" applyFill="1" applyBorder="1" applyAlignment="1" applyProtection="1">
      <alignment horizontal="center"/>
      <protection locked="0"/>
    </xf>
    <xf numFmtId="0" fontId="8" fillId="0" borderId="49"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4"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68" xfId="0" applyBorder="1" applyAlignment="1" applyProtection="1">
      <alignment horizontal="left" vertical="center"/>
    </xf>
    <xf numFmtId="0" fontId="0" fillId="0" borderId="39" xfId="0" applyBorder="1" applyAlignment="1" applyProtection="1">
      <alignment horizontal="left" vertical="center"/>
    </xf>
    <xf numFmtId="0" fontId="0" fillId="0" borderId="69" xfId="0" applyBorder="1" applyAlignment="1" applyProtection="1">
      <alignment horizontal="left" vertical="center"/>
    </xf>
    <xf numFmtId="0" fontId="35" fillId="0" borderId="70" xfId="0" applyFont="1" applyBorder="1" applyAlignment="1" applyProtection="1">
      <alignment horizontal="center" vertical="center" textRotation="90" wrapText="1"/>
    </xf>
    <xf numFmtId="0" fontId="35" fillId="0" borderId="71" xfId="0" applyFont="1" applyBorder="1" applyAlignment="1" applyProtection="1">
      <alignment horizontal="center" vertical="center" textRotation="90" wrapText="1"/>
    </xf>
    <xf numFmtId="0" fontId="35" fillId="0" borderId="71" xfId="0" applyFont="1" applyBorder="1" applyAlignment="1" applyProtection="1">
      <alignment textRotation="90" wrapText="1"/>
    </xf>
    <xf numFmtId="2" fontId="55" fillId="0" borderId="188" xfId="0" applyNumberFormat="1" applyFont="1" applyBorder="1" applyAlignment="1" applyProtection="1">
      <alignment horizontal="center"/>
      <protection locked="0"/>
    </xf>
    <xf numFmtId="2" fontId="55" fillId="0" borderId="189" xfId="0" applyNumberFormat="1" applyFont="1" applyBorder="1" applyAlignment="1" applyProtection="1">
      <alignment horizontal="center"/>
      <protection locked="0"/>
    </xf>
    <xf numFmtId="0" fontId="5" fillId="0" borderId="13" xfId="0" applyFont="1" applyBorder="1" applyAlignment="1" applyProtection="1"/>
    <xf numFmtId="0" fontId="5" fillId="0" borderId="12" xfId="0" applyFont="1" applyBorder="1" applyAlignment="1" applyProtection="1"/>
    <xf numFmtId="4" fontId="2" fillId="0" borderId="184" xfId="0" applyNumberFormat="1" applyFont="1" applyBorder="1" applyAlignment="1" applyProtection="1"/>
    <xf numFmtId="0" fontId="9" fillId="0" borderId="69" xfId="0" applyFont="1" applyBorder="1" applyAlignment="1" applyProtection="1">
      <alignment horizontal="center"/>
    </xf>
    <xf numFmtId="0" fontId="9" fillId="0" borderId="72" xfId="0" applyFont="1" applyBorder="1" applyAlignment="1" applyProtection="1">
      <alignment horizontal="center"/>
    </xf>
    <xf numFmtId="2" fontId="55" fillId="0" borderId="186" xfId="0" applyNumberFormat="1" applyFont="1" applyBorder="1" applyAlignment="1" applyProtection="1">
      <alignment horizontal="center"/>
      <protection locked="0"/>
    </xf>
    <xf numFmtId="2" fontId="55" fillId="0" borderId="187" xfId="0" applyNumberFormat="1" applyFont="1" applyBorder="1" applyAlignment="1" applyProtection="1">
      <alignment horizontal="center"/>
      <protection locked="0"/>
    </xf>
    <xf numFmtId="0" fontId="9" fillId="0" borderId="53" xfId="0" applyFont="1" applyBorder="1" applyAlignment="1" applyProtection="1">
      <alignment horizontal="center" wrapText="1"/>
    </xf>
    <xf numFmtId="0" fontId="0" fillId="0" borderId="68" xfId="0" applyBorder="1" applyAlignment="1" applyProtection="1"/>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33" xfId="0" applyFont="1" applyBorder="1" applyAlignment="1" applyProtection="1">
      <alignment horizontal="center" vertical="center"/>
    </xf>
    <xf numFmtId="4" fontId="2" fillId="0" borderId="185" xfId="0" applyNumberFormat="1" applyFont="1" applyBorder="1" applyAlignment="1" applyProtection="1"/>
    <xf numFmtId="0" fontId="32" fillId="0" borderId="73" xfId="0" applyFont="1" applyBorder="1" applyAlignment="1" applyProtection="1">
      <alignment horizontal="center"/>
    </xf>
    <xf numFmtId="0" fontId="32" fillId="0" borderId="31" xfId="0" applyFont="1" applyBorder="1" applyAlignment="1" applyProtection="1">
      <alignment horizontal="center"/>
    </xf>
    <xf numFmtId="0" fontId="32" fillId="0" borderId="57" xfId="0" applyFont="1" applyBorder="1" applyAlignment="1" applyProtection="1">
      <alignment horizontal="center"/>
    </xf>
    <xf numFmtId="2" fontId="0" fillId="0" borderId="131" xfId="0" applyNumberFormat="1" applyBorder="1" applyAlignment="1" applyProtection="1">
      <protection locked="0"/>
    </xf>
    <xf numFmtId="2" fontId="0" fillId="0" borderId="133" xfId="0" applyNumberFormat="1" applyBorder="1" applyAlignment="1" applyProtection="1">
      <protection locked="0"/>
    </xf>
    <xf numFmtId="4" fontId="56" fillId="0" borderId="104" xfId="0" applyNumberFormat="1" applyFont="1" applyBorder="1" applyAlignment="1" applyProtection="1">
      <protection locked="0"/>
    </xf>
    <xf numFmtId="0" fontId="57" fillId="0" borderId="104" xfId="0" applyFont="1" applyBorder="1" applyAlignment="1" applyProtection="1">
      <protection locked="0"/>
    </xf>
    <xf numFmtId="0" fontId="2" fillId="0" borderId="53" xfId="0" applyFont="1" applyBorder="1" applyAlignment="1" applyProtection="1">
      <alignment horizontal="center"/>
    </xf>
    <xf numFmtId="0" fontId="0" fillId="0" borderId="12" xfId="0" applyBorder="1" applyAlignment="1" applyProtection="1"/>
    <xf numFmtId="0" fontId="0" fillId="0" borderId="73" xfId="0" applyBorder="1" applyAlignment="1" applyProtection="1">
      <alignment horizontal="center" vertical="center"/>
    </xf>
    <xf numFmtId="0" fontId="0" fillId="0" borderId="31" xfId="0" applyBorder="1" applyAlignment="1" applyProtection="1">
      <alignment horizontal="center" vertical="center"/>
    </xf>
    <xf numFmtId="0" fontId="0" fillId="0" borderId="57" xfId="0" applyBorder="1" applyAlignment="1" applyProtection="1">
      <alignment horizontal="center" vertical="center"/>
    </xf>
    <xf numFmtId="4" fontId="0" fillId="0" borderId="128" xfId="0" applyNumberFormat="1" applyBorder="1" applyAlignment="1" applyProtection="1"/>
    <xf numFmtId="0" fontId="0" fillId="0" borderId="74" xfId="0" applyBorder="1" applyAlignment="1" applyProtection="1"/>
    <xf numFmtId="0" fontId="2" fillId="0" borderId="53" xfId="0" applyFont="1" applyBorder="1" applyAlignment="1" applyProtection="1">
      <alignment horizontal="center" vertical="center" wrapText="1"/>
    </xf>
    <xf numFmtId="0" fontId="0" fillId="0" borderId="9" xfId="0" applyBorder="1" applyAlignment="1" applyProtection="1">
      <alignment vertical="center"/>
    </xf>
    <xf numFmtId="0" fontId="0" fillId="0" borderId="7" xfId="0" applyBorder="1" applyAlignment="1" applyProtection="1">
      <alignment vertical="center"/>
    </xf>
    <xf numFmtId="0" fontId="0" fillId="0" borderId="31" xfId="0" applyBorder="1" applyAlignment="1" applyProtection="1">
      <alignment vertical="center"/>
    </xf>
    <xf numFmtId="0" fontId="4" fillId="0" borderId="75"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78" xfId="0" applyFont="1" applyBorder="1" applyAlignment="1" applyProtection="1">
      <alignment horizontal="center" vertical="center"/>
    </xf>
    <xf numFmtId="0" fontId="63" fillId="0" borderId="75" xfId="0" applyFont="1" applyBorder="1" applyAlignment="1" applyProtection="1">
      <alignment horizontal="center"/>
    </xf>
    <xf numFmtId="0" fontId="63" fillId="0" borderId="76" xfId="0" applyFont="1" applyBorder="1" applyAlignment="1" applyProtection="1">
      <alignment horizontal="center"/>
    </xf>
    <xf numFmtId="0" fontId="63" fillId="0" borderId="79" xfId="0" applyFont="1" applyBorder="1" applyAlignment="1" applyProtection="1">
      <alignment horizontal="center"/>
    </xf>
    <xf numFmtId="0" fontId="63" fillId="0" borderId="80" xfId="0" applyFont="1" applyBorder="1" applyAlignment="1" applyProtection="1">
      <alignment horizontal="center"/>
    </xf>
    <xf numFmtId="4" fontId="63" fillId="0" borderId="72" xfId="0" applyNumberFormat="1" applyFont="1" applyBorder="1" applyAlignment="1" applyProtection="1"/>
    <xf numFmtId="4" fontId="63" fillId="0" borderId="81" xfId="0" applyNumberFormat="1" applyFont="1" applyBorder="1" applyAlignment="1" applyProtection="1"/>
    <xf numFmtId="0" fontId="2" fillId="0" borderId="75" xfId="0" applyFont="1" applyBorder="1" applyAlignment="1" applyProtection="1">
      <alignment horizontal="center"/>
    </xf>
    <xf numFmtId="0" fontId="2" fillId="0" borderId="76" xfId="0" applyFont="1" applyBorder="1" applyAlignment="1" applyProtection="1">
      <alignment horizontal="center"/>
    </xf>
    <xf numFmtId="0" fontId="2" fillId="0" borderId="45" xfId="0" applyFont="1" applyBorder="1" applyAlignment="1" applyProtection="1">
      <alignment horizontal="center"/>
    </xf>
    <xf numFmtId="0" fontId="2" fillId="0" borderId="77" xfId="0" applyFont="1" applyBorder="1" applyAlignment="1" applyProtection="1">
      <alignment horizontal="center"/>
    </xf>
    <xf numFmtId="0" fontId="2" fillId="0" borderId="78" xfId="0" applyFont="1" applyBorder="1" applyAlignment="1" applyProtection="1">
      <alignment horizontal="center"/>
    </xf>
    <xf numFmtId="0" fontId="2" fillId="0" borderId="3" xfId="0" applyFont="1" applyBorder="1" applyAlignment="1" applyProtection="1">
      <alignment horizontal="center"/>
    </xf>
    <xf numFmtId="4" fontId="55" fillId="0" borderId="104" xfId="0" applyNumberFormat="1" applyFont="1" applyBorder="1" applyAlignment="1" applyProtection="1">
      <protection locked="0"/>
    </xf>
    <xf numFmtId="166" fontId="4" fillId="0" borderId="72" xfId="0" applyNumberFormat="1" applyFont="1" applyBorder="1" applyAlignment="1" applyProtection="1">
      <alignment vertical="center"/>
    </xf>
    <xf numFmtId="166" fontId="4" fillId="0" borderId="8" xfId="0" applyNumberFormat="1" applyFont="1" applyBorder="1" applyAlignment="1" applyProtection="1">
      <alignment vertical="center"/>
    </xf>
    <xf numFmtId="2" fontId="0" fillId="0" borderId="136" xfId="0" applyNumberFormat="1" applyBorder="1" applyAlignment="1" applyProtection="1">
      <protection locked="0"/>
    </xf>
    <xf numFmtId="0" fontId="8" fillId="0" borderId="58" xfId="0" applyFont="1" applyBorder="1" applyAlignment="1" applyProtection="1">
      <alignment horizontal="center" vertical="center"/>
    </xf>
    <xf numFmtId="0" fontId="7" fillId="0" borderId="144" xfId="0" applyFont="1" applyBorder="1" applyAlignment="1" applyProtection="1">
      <alignment horizontal="center"/>
      <protection locked="0"/>
    </xf>
    <xf numFmtId="0" fontId="7" fillId="0" borderId="127" xfId="0" applyFont="1" applyBorder="1" applyAlignment="1" applyProtection="1">
      <alignment horizontal="center"/>
      <protection locked="0"/>
    </xf>
    <xf numFmtId="0" fontId="13" fillId="0" borderId="143" xfId="0" applyFont="1" applyFill="1" applyBorder="1" applyAlignment="1" applyProtection="1">
      <alignment horizontal="center"/>
      <protection locked="0"/>
    </xf>
    <xf numFmtId="0" fontId="13" fillId="0" borderId="145" xfId="0" applyFont="1" applyFill="1" applyBorder="1" applyAlignment="1" applyProtection="1">
      <alignment horizontal="center"/>
      <protection locked="0"/>
    </xf>
    <xf numFmtId="0" fontId="2" fillId="0" borderId="97" xfId="0" applyFont="1" applyFill="1"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2" fillId="0" borderId="146" xfId="0" applyFont="1" applyFill="1" applyBorder="1" applyAlignment="1" applyProtection="1">
      <alignment horizontal="center"/>
      <protection locked="0"/>
    </xf>
    <xf numFmtId="0" fontId="0" fillId="0" borderId="146" xfId="0" applyBorder="1" applyAlignment="1" applyProtection="1">
      <alignment horizontal="center"/>
      <protection locked="0"/>
    </xf>
    <xf numFmtId="0" fontId="0" fillId="0" borderId="147" xfId="0" applyBorder="1" applyAlignment="1" applyProtection="1">
      <alignment horizontal="center"/>
      <protection locked="0"/>
    </xf>
    <xf numFmtId="0" fontId="8" fillId="0" borderId="99" xfId="0" applyFont="1" applyBorder="1" applyAlignment="1" applyProtection="1">
      <alignment horizontal="center"/>
      <protection locked="0"/>
    </xf>
    <xf numFmtId="0" fontId="8" fillId="0" borderId="126" xfId="0" applyFont="1" applyBorder="1" applyAlignment="1" applyProtection="1">
      <alignment horizontal="center"/>
      <protection locked="0"/>
    </xf>
    <xf numFmtId="0" fontId="5" fillId="0" borderId="99" xfId="0" applyFont="1" applyBorder="1" applyAlignment="1" applyProtection="1">
      <alignment horizontal="center"/>
      <protection locked="0"/>
    </xf>
    <xf numFmtId="0" fontId="5" fillId="0" borderId="126" xfId="0" applyFont="1" applyBorder="1" applyAlignment="1" applyProtection="1">
      <alignment horizontal="center"/>
      <protection locked="0"/>
    </xf>
    <xf numFmtId="0" fontId="6" fillId="0" borderId="124" xfId="0" applyNumberFormat="1" applyFont="1" applyBorder="1" applyAlignment="1" applyProtection="1">
      <alignment horizontal="center"/>
      <protection locked="0"/>
    </xf>
    <xf numFmtId="0" fontId="22" fillId="0" borderId="0" xfId="0" applyFont="1" applyBorder="1" applyAlignment="1" applyProtection="1">
      <alignment horizontal="center" textRotation="90"/>
    </xf>
    <xf numFmtId="0" fontId="44" fillId="0" borderId="0" xfId="0" applyFont="1" applyAlignment="1" applyProtection="1"/>
    <xf numFmtId="0" fontId="44" fillId="0" borderId="0" xfId="0" applyFont="1" applyBorder="1" applyAlignment="1" applyProtection="1"/>
    <xf numFmtId="0" fontId="4" fillId="0" borderId="25" xfId="0" applyFont="1" applyFill="1" applyBorder="1" applyAlignment="1" applyProtection="1"/>
    <xf numFmtId="0" fontId="0" fillId="0" borderId="26" xfId="0" applyBorder="1" applyAlignment="1" applyProtection="1"/>
    <xf numFmtId="0" fontId="0" fillId="0" borderId="64" xfId="0" applyBorder="1" applyAlignment="1" applyProtection="1"/>
    <xf numFmtId="0" fontId="2" fillId="0" borderId="47"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78" xfId="0" applyBorder="1" applyAlignment="1" applyProtection="1">
      <alignment horizontal="center" vertical="center"/>
    </xf>
    <xf numFmtId="0" fontId="54" fillId="0" borderId="0" xfId="0" applyFont="1" applyBorder="1" applyAlignment="1" applyProtection="1">
      <alignment horizontal="center" wrapText="1"/>
    </xf>
    <xf numFmtId="0" fontId="43" fillId="0" borderId="0" xfId="0" applyFont="1" applyBorder="1" applyAlignment="1" applyProtection="1">
      <alignment horizontal="center" wrapText="1"/>
    </xf>
    <xf numFmtId="0" fontId="33" fillId="0" borderId="26" xfId="0" applyFont="1" applyBorder="1" applyAlignment="1" applyProtection="1">
      <alignment horizontal="center" vertical="center" wrapText="1"/>
    </xf>
    <xf numFmtId="0" fontId="6" fillId="0" borderId="140" xfId="0" applyNumberFormat="1" applyFont="1" applyBorder="1" applyAlignment="1" applyProtection="1">
      <alignment horizontal="center"/>
      <protection locked="0"/>
    </xf>
    <xf numFmtId="0" fontId="27" fillId="0" borderId="25" xfId="0" applyFont="1" applyBorder="1" applyAlignment="1" applyProtection="1">
      <alignment wrapText="1"/>
    </xf>
    <xf numFmtId="0" fontId="54" fillId="0" borderId="26" xfId="0" applyFont="1" applyBorder="1" applyAlignment="1" applyProtection="1">
      <alignment wrapText="1"/>
    </xf>
    <xf numFmtId="0" fontId="54" fillId="0" borderId="64" xfId="0" applyFont="1" applyBorder="1" applyAlignment="1" applyProtection="1">
      <alignment wrapText="1"/>
    </xf>
    <xf numFmtId="0" fontId="54" fillId="0" borderId="13" xfId="0" applyFont="1" applyBorder="1" applyAlignment="1" applyProtection="1">
      <alignment wrapText="1"/>
    </xf>
    <xf numFmtId="0" fontId="54" fillId="0" borderId="0" xfId="0" applyFont="1" applyBorder="1" applyAlignment="1" applyProtection="1">
      <alignment wrapText="1"/>
    </xf>
    <xf numFmtId="0" fontId="54" fillId="0" borderId="14" xfId="0" applyFont="1" applyBorder="1" applyAlignment="1" applyProtection="1">
      <alignment wrapText="1"/>
    </xf>
    <xf numFmtId="0" fontId="54" fillId="0" borderId="16" xfId="0" applyFont="1" applyBorder="1" applyAlignment="1" applyProtection="1">
      <alignment wrapText="1"/>
    </xf>
    <xf numFmtId="0" fontId="54" fillId="0" borderId="17" xfId="0" applyFont="1" applyBorder="1" applyAlignment="1" applyProtection="1">
      <alignment wrapText="1"/>
    </xf>
    <xf numFmtId="0" fontId="54" fillId="0" borderId="18" xfId="0" applyFont="1" applyBorder="1" applyAlignment="1" applyProtection="1">
      <alignment wrapText="1"/>
    </xf>
    <xf numFmtId="0" fontId="27" fillId="0" borderId="25" xfId="0" applyFont="1" applyBorder="1" applyAlignment="1" applyProtection="1">
      <alignment vertical="center" wrapText="1"/>
    </xf>
    <xf numFmtId="0" fontId="0" fillId="0" borderId="26" xfId="0" applyBorder="1" applyAlignment="1" applyProtection="1">
      <alignment vertical="center" wrapText="1"/>
    </xf>
    <xf numFmtId="0" fontId="0" fillId="0" borderId="64" xfId="0" applyBorder="1" applyAlignment="1" applyProtection="1">
      <alignment vertical="center" wrapText="1"/>
    </xf>
    <xf numFmtId="0" fontId="0" fillId="0" borderId="13" xfId="0" applyBorder="1" applyAlignment="1" applyProtection="1">
      <alignment vertical="center" wrapText="1"/>
    </xf>
    <xf numFmtId="0" fontId="0" fillId="0" borderId="0" xfId="0" applyBorder="1" applyAlignment="1" applyProtection="1">
      <alignment vertical="center" wrapText="1"/>
    </xf>
    <xf numFmtId="0" fontId="0" fillId="0" borderId="14" xfId="0" applyBorder="1" applyAlignment="1" applyProtection="1">
      <alignment vertical="center" wrapText="1"/>
    </xf>
    <xf numFmtId="0" fontId="0" fillId="0" borderId="16" xfId="0" applyBorder="1" applyAlignment="1" applyProtection="1">
      <alignment vertical="center"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2" fontId="2" fillId="0" borderId="64" xfId="0" applyNumberFormat="1" applyFont="1" applyBorder="1" applyAlignment="1" applyProtection="1">
      <alignment vertical="center"/>
    </xf>
    <xf numFmtId="0" fontId="0" fillId="0" borderId="18" xfId="0" applyBorder="1" applyAlignment="1" applyProtection="1">
      <alignment vertical="center"/>
    </xf>
    <xf numFmtId="0" fontId="5" fillId="0" borderId="25" xfId="0" applyFont="1" applyBorder="1" applyAlignment="1" applyProtection="1">
      <alignment horizontal="left" vertical="center"/>
    </xf>
    <xf numFmtId="0" fontId="0" fillId="0" borderId="26" xfId="0" applyBorder="1" applyAlignment="1" applyProtection="1">
      <alignment vertical="center"/>
    </xf>
    <xf numFmtId="0" fontId="0" fillId="0" borderId="13" xfId="0" applyBorder="1" applyAlignment="1" applyProtection="1">
      <alignment vertical="center"/>
    </xf>
    <xf numFmtId="0" fontId="0" fillId="0" borderId="0" xfId="0" applyBorder="1" applyAlignment="1" applyProtection="1">
      <alignment vertical="center"/>
    </xf>
    <xf numFmtId="0" fontId="58" fillId="0" borderId="175" xfId="0" applyFont="1" applyBorder="1" applyAlignment="1" applyProtection="1">
      <alignment horizontal="center" vertical="center"/>
    </xf>
    <xf numFmtId="0" fontId="58" fillId="0" borderId="0" xfId="0" applyFont="1" applyBorder="1" applyAlignment="1" applyProtection="1">
      <alignment horizontal="center" vertical="center"/>
    </xf>
    <xf numFmtId="0" fontId="13" fillId="0" borderId="167" xfId="0" applyFont="1" applyFill="1" applyBorder="1" applyAlignment="1" applyProtection="1">
      <alignment horizontal="center"/>
      <protection locked="0"/>
    </xf>
    <xf numFmtId="0" fontId="13" fillId="0" borderId="170" xfId="0" applyFont="1" applyFill="1" applyBorder="1" applyAlignment="1" applyProtection="1">
      <alignment horizontal="center"/>
      <protection locked="0"/>
    </xf>
    <xf numFmtId="0" fontId="2" fillId="0" borderId="178" xfId="0" applyFont="1" applyBorder="1" applyAlignment="1" applyProtection="1">
      <alignment horizontal="center"/>
      <protection locked="0"/>
    </xf>
    <xf numFmtId="0" fontId="0" fillId="0" borderId="178" xfId="0" applyBorder="1" applyAlignment="1" applyProtection="1">
      <alignment horizontal="center"/>
      <protection locked="0"/>
    </xf>
    <xf numFmtId="0" fontId="0" fillId="0" borderId="179" xfId="0" applyBorder="1" applyAlignment="1" applyProtection="1">
      <alignment horizontal="center"/>
      <protection locked="0"/>
    </xf>
    <xf numFmtId="0" fontId="2" fillId="0" borderId="100" xfId="0" applyFont="1" applyBorder="1" applyAlignment="1" applyProtection="1">
      <alignment horizontal="center"/>
      <protection locked="0"/>
    </xf>
    <xf numFmtId="0" fontId="0" fillId="0" borderId="100" xfId="0" applyBorder="1" applyAlignment="1" applyProtection="1">
      <alignment horizontal="center"/>
      <protection locked="0"/>
    </xf>
    <xf numFmtId="0" fontId="0" fillId="0" borderId="101" xfId="0" applyBorder="1" applyAlignment="1" applyProtection="1">
      <alignment horizontal="center"/>
      <protection locked="0"/>
    </xf>
    <xf numFmtId="0" fontId="8" fillId="0" borderId="168" xfId="0" applyFont="1" applyBorder="1" applyAlignment="1" applyProtection="1">
      <alignment horizontal="center"/>
      <protection locked="0"/>
    </xf>
    <xf numFmtId="0" fontId="8" fillId="0" borderId="86" xfId="0" applyFont="1" applyBorder="1" applyAlignment="1" applyProtection="1">
      <alignment horizontal="center"/>
      <protection locked="0"/>
    </xf>
    <xf numFmtId="0" fontId="5" fillId="0" borderId="168" xfId="0" applyFont="1" applyBorder="1" applyAlignment="1" applyProtection="1">
      <alignment horizontal="center"/>
      <protection locked="0"/>
    </xf>
    <xf numFmtId="0" fontId="5" fillId="0" borderId="86" xfId="0" applyFont="1" applyBorder="1" applyAlignment="1" applyProtection="1">
      <alignment horizontal="center"/>
      <protection locked="0"/>
    </xf>
    <xf numFmtId="0" fontId="7" fillId="0" borderId="169" xfId="0" applyFont="1" applyBorder="1" applyAlignment="1" applyProtection="1">
      <alignment horizontal="center"/>
      <protection locked="0"/>
    </xf>
    <xf numFmtId="0" fontId="7" fillId="0" borderId="171" xfId="0" applyFont="1" applyBorder="1" applyAlignment="1" applyProtection="1">
      <alignment horizontal="center"/>
      <protection locked="0"/>
    </xf>
    <xf numFmtId="0" fontId="6" fillId="0" borderId="167" xfId="0" applyNumberFormat="1" applyFont="1" applyBorder="1" applyAlignment="1" applyProtection="1">
      <alignment horizontal="center"/>
      <protection locked="0"/>
    </xf>
    <xf numFmtId="0" fontId="6" fillId="0" borderId="170" xfId="0" applyNumberFormat="1" applyFont="1" applyBorder="1" applyAlignment="1" applyProtection="1">
      <alignment horizontal="center"/>
      <protection locked="0"/>
    </xf>
    <xf numFmtId="0" fontId="6" fillId="0" borderId="168" xfId="0" applyNumberFormat="1" applyFont="1" applyBorder="1" applyAlignment="1" applyProtection="1">
      <alignment horizontal="center"/>
      <protection locked="0"/>
    </xf>
    <xf numFmtId="0" fontId="6" fillId="0" borderId="86" xfId="0" applyNumberFormat="1" applyFont="1" applyBorder="1" applyAlignment="1" applyProtection="1">
      <alignment horizontal="center"/>
      <protection locked="0"/>
    </xf>
    <xf numFmtId="0" fontId="6" fillId="0" borderId="169" xfId="0" applyNumberFormat="1" applyFont="1" applyBorder="1" applyAlignment="1" applyProtection="1">
      <alignment horizontal="center"/>
      <protection locked="0"/>
    </xf>
    <xf numFmtId="0" fontId="6" fillId="0" borderId="171" xfId="0" applyNumberFormat="1" applyFont="1" applyBorder="1" applyAlignment="1" applyProtection="1">
      <alignment horizontal="center"/>
      <protection locked="0"/>
    </xf>
    <xf numFmtId="0" fontId="59" fillId="0" borderId="2" xfId="0" applyFont="1" applyBorder="1" applyProtection="1">
      <protection locked="0"/>
    </xf>
    <xf numFmtId="0" fontId="60" fillId="0" borderId="2" xfId="0" applyFont="1" applyBorder="1" applyProtection="1">
      <protection locked="0"/>
    </xf>
    <xf numFmtId="0" fontId="0" fillId="0" borderId="123" xfId="0" applyBorder="1" applyProtection="1">
      <protection locked="0"/>
    </xf>
    <xf numFmtId="0" fontId="0" fillId="0" borderId="2" xfId="0" applyBorder="1" applyProtection="1">
      <protection locked="0"/>
    </xf>
    <xf numFmtId="0" fontId="13" fillId="0" borderId="112" xfId="0" applyFont="1" applyFill="1" applyBorder="1" applyAlignment="1" applyProtection="1">
      <alignment horizontal="center"/>
      <protection locked="0"/>
    </xf>
    <xf numFmtId="0" fontId="2" fillId="0" borderId="113" xfId="0" applyFont="1" applyFill="1" applyBorder="1" applyAlignment="1" applyProtection="1">
      <alignment horizontal="center"/>
      <protection locked="0"/>
    </xf>
    <xf numFmtId="0" fontId="0" fillId="0" borderId="113" xfId="0" applyBorder="1" applyAlignment="1" applyProtection="1">
      <alignment horizontal="center"/>
      <protection locked="0"/>
    </xf>
    <xf numFmtId="0" fontId="0" fillId="0" borderId="180" xfId="0" applyBorder="1" applyAlignment="1" applyProtection="1">
      <alignment horizontal="center"/>
      <protection locked="0"/>
    </xf>
    <xf numFmtId="0" fontId="59" fillId="0" borderId="173" xfId="0" applyFont="1" applyBorder="1" applyProtection="1">
      <protection locked="0"/>
    </xf>
    <xf numFmtId="0" fontId="60" fillId="0" borderId="173" xfId="0" applyFont="1" applyBorder="1" applyProtection="1">
      <protection locked="0"/>
    </xf>
    <xf numFmtId="1" fontId="15" fillId="0" borderId="166" xfId="0" applyNumberFormat="1" applyFont="1" applyBorder="1" applyAlignment="1" applyProtection="1">
      <alignment horizontal="center"/>
    </xf>
    <xf numFmtId="0" fontId="0" fillId="0" borderId="172" xfId="0" applyBorder="1" applyProtection="1">
      <protection locked="0"/>
    </xf>
    <xf numFmtId="0" fontId="0" fillId="0" borderId="173" xfId="0" applyBorder="1" applyProtection="1">
      <protection locked="0"/>
    </xf>
    <xf numFmtId="0" fontId="6" fillId="0" borderId="173" xfId="0" applyNumberFormat="1" applyFont="1" applyBorder="1" applyAlignment="1" applyProtection="1">
      <alignment horizontal="center"/>
      <protection locked="0"/>
    </xf>
    <xf numFmtId="0" fontId="6" fillId="0" borderId="174" xfId="0" applyNumberFormat="1" applyFont="1" applyBorder="1" applyAlignment="1" applyProtection="1">
      <alignment horizontal="center"/>
      <protection locked="0"/>
    </xf>
    <xf numFmtId="164" fontId="6" fillId="0" borderId="196" xfId="0" applyNumberFormat="1" applyFont="1" applyBorder="1" applyAlignment="1" applyProtection="1">
      <alignment horizontal="center"/>
    </xf>
    <xf numFmtId="164" fontId="6" fillId="0" borderId="195" xfId="0" applyNumberFormat="1" applyFont="1" applyBorder="1" applyAlignment="1" applyProtection="1">
      <alignment horizontal="center"/>
    </xf>
    <xf numFmtId="0" fontId="7" fillId="0" borderId="174" xfId="0" applyFont="1" applyBorder="1" applyAlignment="1" applyProtection="1">
      <alignment horizontal="center"/>
      <protection locked="0"/>
    </xf>
    <xf numFmtId="1" fontId="6" fillId="0" borderId="177" xfId="0" applyNumberFormat="1" applyFont="1" applyBorder="1" applyAlignment="1" applyProtection="1">
      <alignment horizontal="center"/>
    </xf>
    <xf numFmtId="1" fontId="6" fillId="0" borderId="162" xfId="0" applyNumberFormat="1" applyFont="1" applyBorder="1" applyAlignment="1" applyProtection="1">
      <alignment horizontal="center"/>
    </xf>
    <xf numFmtId="0" fontId="19" fillId="0" borderId="0" xfId="0" applyFont="1" applyBorder="1" applyAlignment="1" applyProtection="1">
      <alignment horizontal="left" wrapText="1"/>
    </xf>
    <xf numFmtId="164" fontId="8" fillId="0" borderId="163" xfId="0" applyNumberFormat="1" applyFont="1" applyBorder="1" applyAlignment="1" applyProtection="1">
      <alignment horizontal="center"/>
    </xf>
    <xf numFmtId="164" fontId="6" fillId="0" borderId="164" xfId="0" applyNumberFormat="1" applyFont="1" applyBorder="1" applyAlignment="1" applyProtection="1">
      <alignment horizontal="center"/>
    </xf>
    <xf numFmtId="164" fontId="8" fillId="0" borderId="165" xfId="0" applyNumberFormat="1" applyFont="1" applyBorder="1" applyAlignment="1" applyProtection="1">
      <alignment horizontal="center"/>
    </xf>
    <xf numFmtId="0" fontId="30" fillId="0" borderId="13" xfId="0" applyFont="1" applyFill="1" applyBorder="1" applyAlignment="1" applyProtection="1"/>
    <xf numFmtId="0" fontId="61" fillId="0" borderId="0" xfId="0" applyFont="1" applyAlignment="1" applyProtection="1"/>
    <xf numFmtId="0" fontId="61" fillId="0" borderId="14" xfId="0" applyFont="1" applyBorder="1" applyAlignment="1" applyProtection="1"/>
    <xf numFmtId="0" fontId="5" fillId="0" borderId="13" xfId="0" applyFont="1" applyBorder="1" applyAlignment="1" applyProtection="1">
      <alignment horizontal="center"/>
    </xf>
    <xf numFmtId="0" fontId="64" fillId="0" borderId="200" xfId="0" applyFont="1" applyBorder="1" applyAlignment="1" applyProtection="1">
      <alignment horizontal="center" vertical="center"/>
    </xf>
    <xf numFmtId="0" fontId="64" fillId="0" borderId="200" xfId="0" applyFont="1" applyBorder="1" applyAlignment="1">
      <alignment horizontal="center"/>
    </xf>
    <xf numFmtId="14" fontId="65" fillId="0" borderId="0" xfId="0" applyNumberFormat="1" applyFont="1" applyAlignment="1" applyProtection="1">
      <alignment horizontal="center" vertical="center"/>
    </xf>
    <xf numFmtId="0" fontId="45" fillId="0" borderId="0" xfId="0" applyFont="1" applyAlignment="1" applyProtection="1">
      <alignment vertical="center"/>
    </xf>
    <xf numFmtId="14" fontId="45" fillId="0" borderId="0" xfId="0" applyNumberFormat="1" applyFont="1" applyAlignment="1" applyProtection="1">
      <alignment horizontal="center" vertical="center"/>
    </xf>
    <xf numFmtId="1" fontId="19" fillId="0" borderId="0" xfId="0" applyNumberFormat="1" applyFont="1" applyBorder="1" applyAlignment="1" applyProtection="1">
      <alignment horizontal="center" textRotation="90" wrapText="1"/>
    </xf>
    <xf numFmtId="1" fontId="19" fillId="0" borderId="9" xfId="0" applyNumberFormat="1" applyFont="1" applyBorder="1" applyAlignment="1" applyProtection="1">
      <alignment horizontal="center" textRotation="90" wrapText="1"/>
    </xf>
    <xf numFmtId="164" fontId="17" fillId="0" borderId="30" xfId="0" applyNumberFormat="1" applyFont="1" applyBorder="1" applyAlignment="1" applyProtection="1">
      <alignment horizontal="center" textRotation="90" wrapText="1"/>
    </xf>
    <xf numFmtId="0" fontId="66" fillId="0" borderId="30" xfId="0" applyFont="1" applyBorder="1" applyAlignment="1" applyProtection="1">
      <alignment horizontal="center" textRotation="90" wrapText="1"/>
    </xf>
    <xf numFmtId="0" fontId="19" fillId="0" borderId="0" xfId="0" applyFont="1" applyBorder="1" applyAlignment="1" applyProtection="1">
      <alignment horizontal="center" textRotation="90"/>
    </xf>
    <xf numFmtId="0" fontId="19" fillId="0" borderId="113" xfId="0" applyFont="1" applyBorder="1" applyAlignment="1" applyProtection="1">
      <alignment horizontal="center" textRotation="90"/>
    </xf>
    <xf numFmtId="0" fontId="19" fillId="0" borderId="12" xfId="0" applyFont="1" applyBorder="1" applyAlignment="1" applyProtection="1">
      <alignment horizontal="center" textRotation="90"/>
    </xf>
    <xf numFmtId="0" fontId="19" fillId="0" borderId="201" xfId="0" applyFont="1" applyBorder="1" applyAlignment="1" applyProtection="1">
      <alignment horizontal="center" textRotation="90"/>
    </xf>
    <xf numFmtId="164" fontId="9" fillId="0" borderId="9" xfId="0" applyNumberFormat="1" applyFont="1" applyBorder="1" applyAlignment="1" applyProtection="1">
      <alignment horizontal="center" textRotation="90" wrapText="1"/>
    </xf>
    <xf numFmtId="164" fontId="9" fillId="0" borderId="0" xfId="0" applyNumberFormat="1" applyFont="1" applyBorder="1" applyAlignment="1" applyProtection="1">
      <alignment horizontal="center" textRotation="90" wrapText="1"/>
    </xf>
    <xf numFmtId="164" fontId="6" fillId="0" borderId="62" xfId="0" applyNumberFormat="1" applyFont="1" applyBorder="1" applyAlignment="1" applyProtection="1">
      <alignment horizontal="center" textRotation="90"/>
    </xf>
    <xf numFmtId="0" fontId="0" fillId="0" borderId="10" xfId="0" applyFont="1" applyBorder="1" applyAlignment="1" applyProtection="1">
      <alignment horizontal="center" textRotation="90"/>
    </xf>
    <xf numFmtId="0" fontId="0" fillId="0" borderId="63" xfId="0" applyFont="1" applyBorder="1" applyAlignment="1" applyProtection="1">
      <alignment horizontal="center" textRotation="90"/>
    </xf>
    <xf numFmtId="0" fontId="6" fillId="0" borderId="0" xfId="0" applyFont="1" applyBorder="1" applyAlignment="1" applyProtection="1">
      <alignment horizontal="center" textRotation="90" wrapText="1"/>
    </xf>
    <xf numFmtId="0" fontId="6" fillId="0" borderId="192" xfId="0" applyFont="1" applyBorder="1" applyAlignment="1" applyProtection="1">
      <alignment horizontal="center" textRotation="90" wrapText="1"/>
    </xf>
    <xf numFmtId="0" fontId="33" fillId="0" borderId="0" xfId="0" applyFont="1" applyBorder="1" applyAlignment="1" applyProtection="1">
      <alignment textRotation="90"/>
    </xf>
    <xf numFmtId="0" fontId="33" fillId="0" borderId="193" xfId="0" applyFont="1" applyBorder="1" applyAlignment="1" applyProtection="1">
      <alignment horizontal="center" textRotation="90"/>
    </xf>
    <xf numFmtId="0" fontId="34" fillId="0" borderId="0" xfId="0" applyFont="1" applyBorder="1" applyAlignment="1" applyProtection="1">
      <alignment horizontal="center"/>
    </xf>
    <xf numFmtId="1" fontId="6" fillId="0" borderId="0" xfId="0" applyNumberFormat="1" applyFont="1" applyBorder="1" applyAlignment="1" applyProtection="1">
      <alignment horizontal="center" textRotation="90"/>
    </xf>
    <xf numFmtId="1" fontId="6" fillId="0" borderId="192" xfId="0" applyNumberFormat="1" applyFont="1" applyBorder="1" applyAlignment="1" applyProtection="1">
      <alignment horizontal="center" textRotation="90"/>
    </xf>
    <xf numFmtId="0" fontId="6" fillId="0" borderId="12" xfId="0" applyFont="1" applyBorder="1" applyAlignment="1" applyProtection="1">
      <alignment horizontal="center"/>
    </xf>
    <xf numFmtId="0" fontId="6" fillId="0" borderId="202" xfId="0" applyNumberFormat="1" applyFont="1" applyBorder="1" applyAlignment="1" applyProtection="1">
      <alignment horizontal="center"/>
    </xf>
    <xf numFmtId="0" fontId="6" fillId="0" borderId="33" xfId="0" applyNumberFormat="1" applyFont="1" applyBorder="1" applyAlignment="1" applyProtection="1">
      <alignment horizontal="center"/>
    </xf>
    <xf numFmtId="164" fontId="6" fillId="0" borderId="203" xfId="0" quotePrefix="1" applyNumberFormat="1" applyFont="1" applyBorder="1" applyAlignment="1" applyProtection="1">
      <alignment horizontal="center"/>
    </xf>
    <xf numFmtId="164" fontId="6" fillId="0" borderId="203" xfId="0" applyNumberFormat="1" applyFont="1" applyBorder="1" applyAlignment="1" applyProtection="1">
      <alignment horizontal="center"/>
    </xf>
    <xf numFmtId="1" fontId="6" fillId="0" borderId="203" xfId="0" applyNumberFormat="1" applyFont="1" applyBorder="1" applyAlignment="1" applyProtection="1">
      <alignment horizontal="center"/>
    </xf>
    <xf numFmtId="0" fontId="33" fillId="0" borderId="204" xfId="0" applyFont="1" applyBorder="1" applyAlignment="1" applyProtection="1">
      <alignment horizontal="center"/>
    </xf>
    <xf numFmtId="0" fontId="6" fillId="0" borderId="205" xfId="0" applyNumberFormat="1" applyFont="1" applyBorder="1" applyAlignment="1" applyProtection="1">
      <alignment horizontal="center"/>
    </xf>
    <xf numFmtId="0" fontId="6" fillId="0" borderId="206" xfId="0" applyNumberFormat="1" applyFont="1" applyBorder="1" applyAlignment="1" applyProtection="1">
      <alignment horizontal="center"/>
    </xf>
    <xf numFmtId="164" fontId="6" fillId="0" borderId="206" xfId="0" quotePrefix="1" applyNumberFormat="1" applyFont="1" applyBorder="1" applyAlignment="1" applyProtection="1">
      <alignment horizontal="center"/>
    </xf>
    <xf numFmtId="164" fontId="6" fillId="0" borderId="206" xfId="0" applyNumberFormat="1" applyFont="1" applyBorder="1" applyAlignment="1" applyProtection="1">
      <alignment horizontal="center"/>
    </xf>
    <xf numFmtId="1" fontId="6" fillId="0" borderId="206" xfId="0" applyNumberFormat="1" applyFont="1" applyBorder="1" applyAlignment="1" applyProtection="1">
      <alignment horizontal="center"/>
    </xf>
    <xf numFmtId="0" fontId="33" fillId="0" borderId="206" xfId="0" applyFont="1" applyBorder="1" applyAlignment="1" applyProtection="1"/>
    <xf numFmtId="0" fontId="33" fillId="0" borderId="206" xfId="0" applyFont="1" applyBorder="1" applyAlignment="1" applyProtection="1">
      <alignment horizontal="center"/>
    </xf>
    <xf numFmtId="0" fontId="6" fillId="0" borderId="207" xfId="0" applyNumberFormat="1" applyFont="1" applyBorder="1" applyAlignment="1" applyProtection="1">
      <alignment horizontal="center"/>
    </xf>
    <xf numFmtId="0" fontId="6" fillId="0" borderId="208" xfId="0" applyNumberFormat="1" applyFont="1" applyBorder="1" applyAlignment="1" applyProtection="1">
      <alignment horizontal="center"/>
    </xf>
    <xf numFmtId="164" fontId="6" fillId="0" borderId="208" xfId="0" applyNumberFormat="1" applyFont="1" applyBorder="1" applyAlignment="1" applyProtection="1">
      <alignment horizontal="center"/>
    </xf>
    <xf numFmtId="1" fontId="6" fillId="0" borderId="208" xfId="0" applyNumberFormat="1" applyFont="1" applyBorder="1" applyAlignment="1" applyProtection="1">
      <alignment horizontal="center"/>
    </xf>
    <xf numFmtId="0" fontId="33" fillId="0" borderId="208" xfId="0" applyFont="1" applyBorder="1" applyAlignment="1" applyProtection="1">
      <alignment horizontal="center"/>
    </xf>
    <xf numFmtId="0" fontId="53" fillId="0" borderId="0" xfId="1" applyFont="1" applyAlignment="1" applyProtection="1">
      <alignment horizontal="left"/>
    </xf>
    <xf numFmtId="0" fontId="7" fillId="0" borderId="20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210" xfId="0" applyFont="1" applyBorder="1" applyAlignment="1" applyProtection="1">
      <alignment horizontal="center"/>
      <protection locked="0"/>
    </xf>
    <xf numFmtId="0" fontId="6" fillId="0" borderId="211" xfId="0" applyNumberFormat="1" applyFont="1" applyBorder="1" applyAlignment="1" applyProtection="1">
      <alignment horizontal="center"/>
      <protection locked="0"/>
    </xf>
    <xf numFmtId="0" fontId="6" fillId="0" borderId="212" xfId="0" applyNumberFormat="1" applyFont="1" applyBorder="1" applyAlignment="1" applyProtection="1">
      <alignment horizontal="center"/>
      <protection locked="0"/>
    </xf>
    <xf numFmtId="0" fontId="6" fillId="0" borderId="213" xfId="0" applyNumberFormat="1" applyFont="1" applyBorder="1" applyAlignment="1" applyProtection="1">
      <alignment horizontal="center"/>
      <protection locked="0"/>
    </xf>
    <xf numFmtId="0" fontId="6" fillId="0" borderId="214" xfId="0" applyNumberFormat="1" applyFont="1" applyBorder="1" applyAlignment="1" applyProtection="1">
      <alignment horizontal="center"/>
      <protection locked="0"/>
    </xf>
    <xf numFmtId="0" fontId="6" fillId="0" borderId="215" xfId="0" applyNumberFormat="1" applyFont="1" applyBorder="1" applyAlignment="1" applyProtection="1">
      <alignment horizontal="center"/>
      <protection locked="0"/>
    </xf>
    <xf numFmtId="0" fontId="6" fillId="0" borderId="216" xfId="0" applyNumberFormat="1" applyFont="1" applyBorder="1" applyAlignment="1" applyProtection="1">
      <alignment horizontal="center"/>
      <protection locked="0"/>
    </xf>
    <xf numFmtId="0" fontId="6" fillId="0" borderId="217" xfId="0" applyNumberFormat="1" applyFont="1" applyBorder="1" applyAlignment="1" applyProtection="1">
      <alignment horizontal="center"/>
      <protection locked="0"/>
    </xf>
    <xf numFmtId="0" fontId="6" fillId="0" borderId="218" xfId="0" applyNumberFormat="1" applyFont="1" applyBorder="1" applyAlignment="1" applyProtection="1">
      <alignment horizontal="center"/>
      <protection locked="0"/>
    </xf>
    <xf numFmtId="0" fontId="6" fillId="0" borderId="219" xfId="0" applyNumberFormat="1" applyFont="1" applyBorder="1" applyAlignment="1" applyProtection="1">
      <alignment horizontal="center"/>
      <protection locked="0"/>
    </xf>
    <xf numFmtId="0" fontId="7" fillId="0" borderId="220" xfId="0" applyFont="1" applyBorder="1" applyAlignment="1" applyProtection="1">
      <alignment horizontal="center"/>
      <protection locked="0"/>
    </xf>
    <xf numFmtId="2" fontId="15" fillId="0" borderId="49" xfId="0" applyNumberFormat="1" applyFont="1" applyBorder="1" applyAlignment="1" applyProtection="1">
      <alignment horizontal="center"/>
    </xf>
    <xf numFmtId="2" fontId="15" fillId="0" borderId="2" xfId="0" applyNumberFormat="1" applyFont="1" applyBorder="1" applyAlignment="1" applyProtection="1">
      <alignment horizontal="center"/>
    </xf>
    <xf numFmtId="2" fontId="15" fillId="0" borderId="199" xfId="0" applyNumberFormat="1" applyFont="1" applyBorder="1" applyAlignment="1" applyProtection="1">
      <alignment horizontal="center"/>
    </xf>
    <xf numFmtId="0" fontId="2" fillId="0" borderId="0" xfId="0" applyFont="1" applyBorder="1" applyAlignment="1" applyProtection="1">
      <alignment horizontal="center" vertical="center"/>
    </xf>
    <xf numFmtId="0" fontId="42" fillId="0" borderId="0" xfId="0" applyFont="1" applyBorder="1" applyAlignment="1" applyProtection="1">
      <alignment horizontal="center" vertical="center"/>
    </xf>
    <xf numFmtId="0" fontId="43" fillId="0" borderId="192" xfId="0" applyFont="1" applyBorder="1" applyProtection="1"/>
    <xf numFmtId="0" fontId="0" fillId="0" borderId="95" xfId="0" applyBorder="1" applyProtection="1"/>
    <xf numFmtId="0" fontId="46" fillId="0" borderId="0" xfId="0" applyFont="1" applyBorder="1" applyProtection="1"/>
    <xf numFmtId="0" fontId="62" fillId="0" borderId="21" xfId="0" applyFont="1" applyBorder="1" applyAlignment="1" applyProtection="1">
      <alignment horizontal="left" vertical="center"/>
    </xf>
    <xf numFmtId="0" fontId="62" fillId="0" borderId="23" xfId="0" applyFont="1" applyBorder="1" applyAlignment="1" applyProtection="1">
      <alignment horizontal="left" vertical="center"/>
    </xf>
    <xf numFmtId="0" fontId="62" fillId="0" borderId="22" xfId="0" applyFont="1" applyBorder="1" applyAlignment="1" applyProtection="1">
      <alignment horizontal="left" vertical="center"/>
    </xf>
    <xf numFmtId="0" fontId="62" fillId="0" borderId="26" xfId="0" applyFont="1" applyBorder="1" applyAlignment="1" applyProtection="1">
      <alignment horizontal="lef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ilsclub.org/tco_forms/TyeeWinterHostPacket.pdf" TargetMode="External"/><Relationship Id="rId1" Type="http://schemas.openxmlformats.org/officeDocument/2006/relationships/hyperlink" Target="http://trailsclub.org/events/lodges_mem_info.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0"/>
  <sheetViews>
    <sheetView tabSelected="1" view="pageLayout" zoomScaleNormal="100" zoomScaleSheetLayoutView="100" workbookViewId="0">
      <selection activeCell="J17" sqref="J17:J18"/>
    </sheetView>
  </sheetViews>
  <sheetFormatPr defaultRowHeight="15" x14ac:dyDescent="0.25"/>
  <cols>
    <col min="1" max="1" width="2.140625" style="8" customWidth="1"/>
    <col min="2" max="2" width="1.7109375" style="134" customWidth="1"/>
    <col min="3" max="3" width="10.7109375" style="33" customWidth="1"/>
    <col min="4" max="4" width="3.7109375" style="33" customWidth="1"/>
    <col min="5" max="5" width="10.7109375" style="33" customWidth="1"/>
    <col min="6" max="6" width="3.7109375" style="33" customWidth="1"/>
    <col min="7" max="7" width="1.7109375" style="33" customWidth="1"/>
    <col min="8" max="8" width="1.7109375" style="39" customWidth="1"/>
    <col min="9" max="9" width="2.42578125" style="33" customWidth="1"/>
    <col min="10" max="10" width="2.7109375" style="33" customWidth="1"/>
    <col min="11" max="11" width="2.42578125" style="57" customWidth="1"/>
    <col min="12" max="12" width="2.85546875" style="57" customWidth="1"/>
    <col min="13" max="13" width="3.85546875" style="57" customWidth="1"/>
    <col min="14" max="17" width="2.42578125" style="33" customWidth="1"/>
    <col min="18" max="18" width="4.140625" style="38" customWidth="1"/>
    <col min="19" max="19" width="4" style="38" customWidth="1"/>
    <col min="20" max="20" width="4.140625" style="38" customWidth="1"/>
    <col min="21" max="21" width="5" style="38" customWidth="1"/>
    <col min="22" max="22" width="3.42578125" style="38" customWidth="1"/>
    <col min="23" max="23" width="4.5703125" style="33" hidden="1" customWidth="1"/>
    <col min="24" max="25" width="2.85546875" style="33" hidden="1" customWidth="1"/>
    <col min="26" max="26" width="3.42578125" style="42" hidden="1" customWidth="1"/>
    <col min="27" max="27" width="3.42578125" style="43" hidden="1" customWidth="1"/>
    <col min="28" max="29" width="3.42578125" style="39" hidden="1" customWidth="1"/>
    <col min="30" max="30" width="3.42578125" style="33" customWidth="1"/>
    <col min="31" max="32" width="3.140625" style="33" customWidth="1"/>
    <col min="33" max="33" width="9.140625" style="33" customWidth="1"/>
    <col min="34" max="34" width="3.7109375" style="33" customWidth="1"/>
    <col min="35" max="35" width="7.28515625" style="33" customWidth="1"/>
    <col min="36" max="37" width="3.140625" style="33" customWidth="1"/>
    <col min="38" max="38" width="9" style="33" customWidth="1"/>
    <col min="39" max="16384" width="9.140625" style="33"/>
  </cols>
  <sheetData>
    <row r="1" spans="1:38" ht="18" customHeight="1" thickBot="1" x14ac:dyDescent="0.3">
      <c r="B1" s="9"/>
      <c r="C1" s="495" t="s">
        <v>97</v>
      </c>
      <c r="D1" s="496">
        <f>+AL117</f>
        <v>43114</v>
      </c>
      <c r="E1" s="496"/>
      <c r="G1" s="32" t="s">
        <v>0</v>
      </c>
      <c r="H1" s="69"/>
      <c r="AG1" s="56"/>
      <c r="AH1" s="56"/>
      <c r="AI1" s="56"/>
      <c r="AJ1" s="56"/>
    </row>
    <row r="2" spans="1:38" ht="11.25" customHeight="1" thickTop="1" x14ac:dyDescent="0.25">
      <c r="A2" s="165" t="s">
        <v>73</v>
      </c>
      <c r="B2" s="166"/>
      <c r="C2" s="166"/>
      <c r="D2" s="166"/>
      <c r="E2" s="166"/>
      <c r="F2" s="166"/>
      <c r="I2" s="32"/>
      <c r="J2" s="47" t="s">
        <v>37</v>
      </c>
      <c r="K2" s="118"/>
      <c r="L2" s="244" t="s">
        <v>36</v>
      </c>
      <c r="M2" s="245"/>
      <c r="N2" s="245"/>
      <c r="O2" s="245"/>
      <c r="P2" s="245"/>
      <c r="Q2" s="245"/>
      <c r="R2" s="245"/>
      <c r="S2" s="245"/>
      <c r="T2" s="245"/>
      <c r="U2" s="245"/>
      <c r="V2" s="245"/>
      <c r="W2" s="245"/>
      <c r="X2" s="245"/>
      <c r="Y2" s="245"/>
      <c r="Z2" s="245"/>
      <c r="AA2" s="245"/>
      <c r="AB2" s="245"/>
      <c r="AC2" s="245"/>
      <c r="AD2" s="245"/>
      <c r="AE2" s="245"/>
      <c r="AF2" s="245"/>
      <c r="AG2" s="149" t="s">
        <v>1</v>
      </c>
      <c r="AH2" s="246"/>
      <c r="AI2" s="246"/>
      <c r="AJ2" s="247"/>
      <c r="AK2" s="248"/>
      <c r="AL2" s="249"/>
    </row>
    <row r="3" spans="1:38" ht="11.25" customHeight="1" x14ac:dyDescent="0.25">
      <c r="A3" s="167" t="s">
        <v>94</v>
      </c>
      <c r="B3" s="150"/>
      <c r="C3" s="150"/>
      <c r="D3" s="150"/>
      <c r="E3" s="150"/>
      <c r="F3" s="150"/>
      <c r="G3" s="1"/>
      <c r="H3" s="69"/>
      <c r="J3" s="118"/>
      <c r="L3" s="536" t="s">
        <v>51</v>
      </c>
      <c r="M3" s="536"/>
      <c r="N3" s="536"/>
      <c r="O3" s="536"/>
      <c r="P3" s="536"/>
      <c r="Q3" s="536"/>
      <c r="R3" s="536"/>
      <c r="S3" s="536"/>
      <c r="T3" s="536"/>
      <c r="U3" s="536"/>
      <c r="V3" s="536"/>
      <c r="W3" s="536"/>
      <c r="X3" s="536"/>
      <c r="Y3" s="536"/>
      <c r="Z3" s="536"/>
      <c r="AA3" s="536"/>
      <c r="AB3" s="536"/>
      <c r="AC3" s="536"/>
      <c r="AD3" s="536"/>
      <c r="AE3" s="536"/>
      <c r="AF3" s="536"/>
      <c r="AG3" s="246"/>
      <c r="AH3" s="246"/>
      <c r="AI3" s="246"/>
      <c r="AJ3" s="250"/>
      <c r="AK3" s="251"/>
      <c r="AL3" s="252"/>
    </row>
    <row r="4" spans="1:38" ht="11.25" customHeight="1" thickBot="1" x14ac:dyDescent="0.3">
      <c r="A4" s="558" t="s">
        <v>113</v>
      </c>
      <c r="B4" s="559"/>
      <c r="C4" s="561"/>
      <c r="D4" s="561"/>
      <c r="E4" s="561"/>
      <c r="F4" s="561"/>
      <c r="G4" s="559"/>
      <c r="H4" s="559"/>
      <c r="I4" s="559"/>
      <c r="J4" s="559"/>
      <c r="K4" s="559"/>
      <c r="L4" s="559"/>
      <c r="M4" s="559"/>
      <c r="N4" s="561"/>
      <c r="O4" s="559"/>
      <c r="P4" s="559"/>
      <c r="Q4" s="559"/>
      <c r="R4" s="559"/>
      <c r="S4" s="561"/>
      <c r="T4" s="559"/>
      <c r="U4" s="559"/>
      <c r="V4" s="559"/>
      <c r="W4" s="559"/>
      <c r="X4" s="559"/>
      <c r="Y4" s="559"/>
      <c r="Z4" s="559"/>
      <c r="AA4" s="559"/>
      <c r="AB4" s="559"/>
      <c r="AC4" s="559"/>
      <c r="AD4" s="559"/>
      <c r="AE4" s="559"/>
      <c r="AF4" s="560"/>
      <c r="AG4" s="149" t="s">
        <v>5</v>
      </c>
      <c r="AH4" s="150"/>
      <c r="AI4" s="151"/>
      <c r="AJ4" s="143"/>
      <c r="AK4" s="144"/>
      <c r="AL4" s="145"/>
    </row>
    <row r="5" spans="1:38" ht="15.6" customHeight="1" thickTop="1" thickBot="1" x14ac:dyDescent="0.3">
      <c r="A5" s="268" t="s">
        <v>2</v>
      </c>
      <c r="B5" s="269"/>
      <c r="C5" s="270"/>
      <c r="D5" s="271"/>
      <c r="E5" s="271"/>
      <c r="F5" s="272"/>
      <c r="G5" s="405" t="s">
        <v>98</v>
      </c>
      <c r="H5" s="89"/>
      <c r="I5" s="90"/>
      <c r="J5" s="91"/>
      <c r="K5" s="92"/>
      <c r="L5" s="93"/>
      <c r="M5" s="18" t="s">
        <v>3</v>
      </c>
      <c r="N5" s="19" t="s">
        <v>64</v>
      </c>
      <c r="O5" s="94"/>
      <c r="P5" s="95"/>
      <c r="Q5" s="95"/>
      <c r="R5" s="96" t="s">
        <v>4</v>
      </c>
      <c r="S5" s="21"/>
      <c r="T5" s="97"/>
      <c r="U5" s="97"/>
      <c r="V5" s="555"/>
      <c r="W5" s="557" t="s">
        <v>67</v>
      </c>
      <c r="X5" s="41">
        <v>40</v>
      </c>
      <c r="Y5" s="41" t="s">
        <v>108</v>
      </c>
      <c r="Z5" s="64"/>
      <c r="AA5" s="65"/>
      <c r="AB5" s="41"/>
      <c r="AC5" s="512"/>
      <c r="AD5" s="556"/>
      <c r="AG5" s="152"/>
      <c r="AH5" s="152"/>
      <c r="AI5" s="152"/>
      <c r="AJ5" s="146"/>
      <c r="AK5" s="147"/>
      <c r="AL5" s="148"/>
    </row>
    <row r="6" spans="1:38" ht="15.6" customHeight="1" thickBot="1" x14ac:dyDescent="0.3">
      <c r="A6" s="269"/>
      <c r="B6" s="269"/>
      <c r="C6" s="273"/>
      <c r="D6" s="274"/>
      <c r="E6" s="274"/>
      <c r="F6" s="275"/>
      <c r="G6" s="405"/>
      <c r="H6" s="263" t="s">
        <v>10</v>
      </c>
      <c r="I6" s="264"/>
      <c r="J6" s="264"/>
      <c r="K6" s="264"/>
      <c r="L6" s="265"/>
      <c r="M6" s="266"/>
      <c r="N6" s="280" t="s">
        <v>46</v>
      </c>
      <c r="O6" s="281"/>
      <c r="P6" s="281"/>
      <c r="Q6" s="282"/>
      <c r="R6" s="281"/>
      <c r="S6" s="283"/>
      <c r="T6" s="299" t="s">
        <v>47</v>
      </c>
      <c r="U6" s="300"/>
      <c r="V6" s="281"/>
      <c r="W6" s="4"/>
      <c r="X6" s="41">
        <v>60</v>
      </c>
      <c r="Y6" s="41" t="s">
        <v>109</v>
      </c>
      <c r="Z6" s="64"/>
      <c r="AA6" s="65"/>
      <c r="AB6" s="41"/>
      <c r="AC6" s="512"/>
      <c r="AD6" s="255" t="s">
        <v>81</v>
      </c>
      <c r="AE6" s="256"/>
      <c r="AF6" s="256"/>
      <c r="AG6" s="256"/>
      <c r="AH6" s="256"/>
      <c r="AI6" s="256"/>
      <c r="AJ6" s="257"/>
      <c r="AK6" s="257"/>
      <c r="AL6" s="258"/>
    </row>
    <row r="7" spans="1:38" ht="16.5" customHeight="1" thickTop="1" x14ac:dyDescent="0.25">
      <c r="A7" s="87"/>
      <c r="B7" s="88"/>
      <c r="D7" s="82"/>
      <c r="E7" s="82"/>
      <c r="F7" s="10" t="s">
        <v>58</v>
      </c>
      <c r="G7" s="406"/>
      <c r="H7" s="98"/>
      <c r="I7" s="94"/>
      <c r="J7" s="83">
        <f>SUMIF(G$11:G$114,"&lt;&gt;x",J$11:J$114)</f>
        <v>0</v>
      </c>
      <c r="K7" s="285">
        <f>SUM(L11:L114)</f>
        <v>0</v>
      </c>
      <c r="L7" s="286"/>
      <c r="M7" s="11">
        <f t="shared" ref="M7:X7" si="0">SUM(M11:M114)</f>
        <v>0</v>
      </c>
      <c r="N7" s="108">
        <f t="shared" si="0"/>
        <v>0</v>
      </c>
      <c r="O7" s="49">
        <f t="shared" si="0"/>
        <v>0</v>
      </c>
      <c r="P7" s="108">
        <f t="shared" si="0"/>
        <v>0</v>
      </c>
      <c r="Q7" s="108">
        <f t="shared" si="0"/>
        <v>0</v>
      </c>
      <c r="R7" s="109">
        <f t="shared" si="0"/>
        <v>0</v>
      </c>
      <c r="S7" s="110">
        <f t="shared" si="0"/>
        <v>0</v>
      </c>
      <c r="T7" s="106">
        <f t="shared" si="0"/>
        <v>0</v>
      </c>
      <c r="U7" s="50">
        <f t="shared" si="0"/>
        <v>0</v>
      </c>
      <c r="V7" s="106">
        <f t="shared" si="0"/>
        <v>0</v>
      </c>
      <c r="W7" s="5">
        <f t="shared" si="0"/>
        <v>0</v>
      </c>
      <c r="X7" s="49">
        <f t="shared" si="0"/>
        <v>0</v>
      </c>
      <c r="Y7" s="517"/>
      <c r="Z7" s="138"/>
      <c r="AA7" s="48"/>
      <c r="AB7" s="41"/>
      <c r="AC7" s="512"/>
      <c r="AD7" s="259"/>
      <c r="AE7" s="257"/>
      <c r="AF7" s="257"/>
      <c r="AG7" s="257"/>
      <c r="AH7" s="257"/>
      <c r="AI7" s="257"/>
      <c r="AJ7" s="257"/>
      <c r="AK7" s="257"/>
      <c r="AL7" s="258"/>
    </row>
    <row r="8" spans="1:38" ht="18" customHeight="1" x14ac:dyDescent="0.25">
      <c r="A8" s="40"/>
      <c r="B8" s="267" t="s">
        <v>48</v>
      </c>
      <c r="C8" s="84" t="s">
        <v>111</v>
      </c>
      <c r="D8" s="85">
        <f>COUNTIF($Y$11:$Y$114,"m")</f>
        <v>0</v>
      </c>
      <c r="E8" s="84" t="s">
        <v>110</v>
      </c>
      <c r="F8" s="85">
        <f>COUNTIF($Y$11:$Y$114,"f")</f>
        <v>0</v>
      </c>
      <c r="G8" s="406"/>
      <c r="H8" s="209" t="s">
        <v>71</v>
      </c>
      <c r="I8" s="287" t="s">
        <v>11</v>
      </c>
      <c r="J8" s="209" t="s">
        <v>72</v>
      </c>
      <c r="K8" s="497" t="s">
        <v>100</v>
      </c>
      <c r="L8" s="99"/>
      <c r="M8" s="499" t="s">
        <v>101</v>
      </c>
      <c r="N8" s="284" t="s">
        <v>50</v>
      </c>
      <c r="O8" s="240" t="s">
        <v>49</v>
      </c>
      <c r="P8" s="240" t="s">
        <v>7</v>
      </c>
      <c r="Q8" s="240" t="s">
        <v>8</v>
      </c>
      <c r="R8" s="305" t="s">
        <v>45</v>
      </c>
      <c r="S8" s="243" t="s">
        <v>59</v>
      </c>
      <c r="T8" s="305" t="s">
        <v>45</v>
      </c>
      <c r="U8" s="253" t="s">
        <v>44</v>
      </c>
      <c r="V8" s="505" t="s">
        <v>102</v>
      </c>
      <c r="W8" s="507" t="s">
        <v>103</v>
      </c>
      <c r="X8" s="290" t="s">
        <v>104</v>
      </c>
      <c r="Y8" s="510" t="s">
        <v>105</v>
      </c>
      <c r="Z8" s="303" t="s">
        <v>106</v>
      </c>
      <c r="AA8" s="515" t="s">
        <v>53</v>
      </c>
      <c r="AB8" s="213" t="s">
        <v>38</v>
      </c>
      <c r="AC8" s="513" t="s">
        <v>107</v>
      </c>
      <c r="AD8" s="259"/>
      <c r="AE8" s="257"/>
      <c r="AF8" s="257"/>
      <c r="AG8" s="257"/>
      <c r="AH8" s="257"/>
      <c r="AI8" s="257"/>
      <c r="AJ8" s="257"/>
      <c r="AK8" s="257"/>
      <c r="AL8" s="258"/>
    </row>
    <row r="9" spans="1:38" ht="24" customHeight="1" x14ac:dyDescent="0.25">
      <c r="A9" s="40"/>
      <c r="B9" s="166"/>
      <c r="C9" s="416" t="s">
        <v>74</v>
      </c>
      <c r="D9" s="416"/>
      <c r="E9" s="416"/>
      <c r="F9" s="416"/>
      <c r="G9" s="406"/>
      <c r="H9" s="209"/>
      <c r="I9" s="287"/>
      <c r="J9" s="209"/>
      <c r="K9" s="498"/>
      <c r="L9" s="189" t="s">
        <v>54</v>
      </c>
      <c r="M9" s="500"/>
      <c r="N9" s="503"/>
      <c r="O9" s="501"/>
      <c r="P9" s="240"/>
      <c r="Q9" s="240"/>
      <c r="R9" s="306"/>
      <c r="S9" s="243"/>
      <c r="T9" s="306"/>
      <c r="U9" s="254"/>
      <c r="V9" s="506"/>
      <c r="W9" s="508"/>
      <c r="X9" s="291"/>
      <c r="Y9" s="510"/>
      <c r="Z9" s="303"/>
      <c r="AA9" s="515"/>
      <c r="AB9" s="514"/>
      <c r="AC9" s="513"/>
      <c r="AD9" s="259"/>
      <c r="AE9" s="257"/>
      <c r="AF9" s="257"/>
      <c r="AG9" s="257"/>
      <c r="AH9" s="257"/>
      <c r="AI9" s="257"/>
      <c r="AJ9" s="257"/>
      <c r="AK9" s="257"/>
      <c r="AL9" s="258"/>
    </row>
    <row r="10" spans="1:38" ht="21" customHeight="1" thickBot="1" x14ac:dyDescent="0.3">
      <c r="A10" s="40" t="s">
        <v>9</v>
      </c>
      <c r="B10" s="153"/>
      <c r="C10" s="553" t="s">
        <v>112</v>
      </c>
      <c r="D10" s="554"/>
      <c r="E10" s="554"/>
      <c r="F10" s="554"/>
      <c r="G10" s="407"/>
      <c r="H10" s="209"/>
      <c r="I10" s="287"/>
      <c r="J10" s="209"/>
      <c r="K10" s="498"/>
      <c r="L10" s="190"/>
      <c r="M10" s="500"/>
      <c r="N10" s="504"/>
      <c r="O10" s="502"/>
      <c r="P10" s="240"/>
      <c r="Q10" s="240"/>
      <c r="R10" s="306"/>
      <c r="S10" s="243"/>
      <c r="T10" s="306"/>
      <c r="U10" s="254"/>
      <c r="V10" s="506"/>
      <c r="W10" s="509"/>
      <c r="X10" s="292"/>
      <c r="Y10" s="511"/>
      <c r="Z10" s="304"/>
      <c r="AA10" s="516"/>
      <c r="AB10" s="514"/>
      <c r="AC10" s="513"/>
      <c r="AD10" s="260"/>
      <c r="AE10" s="261"/>
      <c r="AF10" s="261"/>
      <c r="AG10" s="261"/>
      <c r="AH10" s="261"/>
      <c r="AI10" s="261"/>
      <c r="AJ10" s="261"/>
      <c r="AK10" s="261"/>
      <c r="AL10" s="262"/>
    </row>
    <row r="11" spans="1:38" ht="12" customHeight="1" thickTop="1" x14ac:dyDescent="0.25">
      <c r="A11" s="154">
        <v>1</v>
      </c>
      <c r="B11" s="156" t="s">
        <v>43</v>
      </c>
      <c r="C11" s="276" t="str">
        <f>IF(ISBLANK($C$5),"",$C$5)</f>
        <v/>
      </c>
      <c r="D11" s="277"/>
      <c r="E11" s="277"/>
      <c r="F11" s="278"/>
      <c r="G11" s="228"/>
      <c r="H11" s="222"/>
      <c r="I11" s="226" t="s">
        <v>93</v>
      </c>
      <c r="J11" s="288"/>
      <c r="K11" s="188">
        <f>IF(ISBLANK(I11),"",IF(I11=$AH$13,$AI$13,IF(I11=$AH$14,$AI$14,IF(I11=$AH$15,$AI$15,IF(I11=$AH$16,$AI$16,IF(I11=$AH$17,$AI$17,IF(I11=$AH$18,$AI$18,IF(I11=$AH$19,$AI$19,IF(I11=$AH$20,$AI$20,IF(I11=$AH$21,$AI$21,))))))))))</f>
        <v>0</v>
      </c>
      <c r="L11" s="182" t="str">
        <f>IF(OR(ISBLANK(J11),G11="x"),"",J11*K11)</f>
        <v/>
      </c>
      <c r="M11" s="224" t="str">
        <f>IF(X11&gt;0,X11,"")</f>
        <v/>
      </c>
      <c r="N11" s="296"/>
      <c r="O11" s="294"/>
      <c r="P11" s="294"/>
      <c r="Q11" s="322"/>
      <c r="R11" s="199" t="str">
        <f>IF(ISBLANK($C$5),"",IF(I11=$AH$13,$AI$13,IF(OR(I11=$AH$19,I11=$AH$17),(AB11)/2,AB11)))</f>
        <v/>
      </c>
      <c r="S11" s="298" t="str">
        <f>IF(ISBLANK($C$5),"",SUMIF(B$11:B$114,B11,R$11:R$114))</f>
        <v/>
      </c>
      <c r="T11" s="301" t="str">
        <f>IF(J11+N11+O11+P11+Q11&gt;0,+SUM(L11,R11),"")</f>
        <v/>
      </c>
      <c r="U11" s="550" t="str">
        <f>IF(ISBLANK($C$5),"",IF(ISBLANK(B11),"",X11+S11))</f>
        <v/>
      </c>
      <c r="V11" s="302" t="str">
        <f>IF(G11="x",R11,"")</f>
        <v/>
      </c>
      <c r="W11" s="518">
        <f>IF(B11=B9,0,SUMIF(B$11:B$114,B11,L$11:L$114))</f>
        <v>0</v>
      </c>
      <c r="X11" s="519" t="str">
        <f>IF(J11&lt;1,"",IF(AND(OR(I11=$AH$14,I11=$AH$13),(W11)/J11&gt;X$5),X$5*J11,IF(AND(OR(I11&lt;&gt;$AH$14,I11&lt;&gt;$AH$13),(W11)/J11&gt;X$6),X$6*J11,W11)))</f>
        <v/>
      </c>
      <c r="Y11" s="520" t="str">
        <f>IF(G11="x","",IF(H11="","",H11))</f>
        <v/>
      </c>
      <c r="Z11" s="521" t="str">
        <f>IF(G11="X","",I11)</f>
        <v>h</v>
      </c>
      <c r="AA11" s="522">
        <f>IF(G11="X","",J11)</f>
        <v>0</v>
      </c>
      <c r="AB11" s="523" t="str">
        <f>IF(J11+N11+O11+P11+Q11&gt;0,+N11*$AJ$36+O11*$AJ$38+P11*$AJ$40+Q11*$AJ$42,"")</f>
        <v/>
      </c>
      <c r="AC11" s="16" t="s">
        <v>86</v>
      </c>
      <c r="AD11" s="311" t="s">
        <v>10</v>
      </c>
      <c r="AE11" s="312"/>
      <c r="AF11" s="312"/>
      <c r="AG11" s="312"/>
      <c r="AH11" s="317" t="s">
        <v>11</v>
      </c>
      <c r="AI11" s="319" t="s">
        <v>12</v>
      </c>
      <c r="AJ11" s="321" t="s">
        <v>13</v>
      </c>
      <c r="AK11" s="315" t="s">
        <v>14</v>
      </c>
      <c r="AL11" s="309" t="s">
        <v>15</v>
      </c>
    </row>
    <row r="12" spans="1:38" ht="12" customHeight="1" thickBot="1" x14ac:dyDescent="0.3">
      <c r="A12" s="155"/>
      <c r="B12" s="157"/>
      <c r="C12" s="276"/>
      <c r="D12" s="277"/>
      <c r="E12" s="277"/>
      <c r="F12" s="278"/>
      <c r="G12" s="229"/>
      <c r="H12" s="223"/>
      <c r="I12" s="227"/>
      <c r="J12" s="289"/>
      <c r="K12" s="279"/>
      <c r="L12" s="183"/>
      <c r="M12" s="185"/>
      <c r="N12" s="297"/>
      <c r="O12" s="295"/>
      <c r="P12" s="295"/>
      <c r="Q12" s="323"/>
      <c r="R12" s="200"/>
      <c r="S12" s="239"/>
      <c r="T12" s="208"/>
      <c r="U12" s="551"/>
      <c r="V12" s="181"/>
      <c r="W12" s="524"/>
      <c r="X12" s="525"/>
      <c r="Y12" s="526"/>
      <c r="Z12" s="527"/>
      <c r="AA12" s="528"/>
      <c r="AB12" s="529"/>
      <c r="AC12" s="17"/>
      <c r="AD12" s="313"/>
      <c r="AE12" s="314"/>
      <c r="AF12" s="314"/>
      <c r="AG12" s="314"/>
      <c r="AH12" s="318"/>
      <c r="AI12" s="320"/>
      <c r="AJ12" s="316"/>
      <c r="AK12" s="316"/>
      <c r="AL12" s="310"/>
    </row>
    <row r="13" spans="1:38" ht="12" customHeight="1" thickTop="1" x14ac:dyDescent="0.25">
      <c r="A13" s="154">
        <v>2</v>
      </c>
      <c r="B13" s="168"/>
      <c r="C13" s="170"/>
      <c r="D13" s="171"/>
      <c r="E13" s="171"/>
      <c r="F13" s="172"/>
      <c r="G13" s="537"/>
      <c r="H13" s="201"/>
      <c r="I13" s="203"/>
      <c r="J13" s="205"/>
      <c r="K13" s="187" t="str">
        <f t="shared" ref="K13:K15" si="1">IF(ISBLANK(I13),"",IF(I13=$AH$13,$AI$13,IF(I13=$AH$14,$AI$14,IF(I13=$AH$15,$AI$15,IF(I13=$AH$16,$AI$16,IF(I13=$AH$17,$AI$17,IF(I13=$AH$18,$AI$18,IF(I13=$AH$19,$AI$19,IF(I13=$AH$20,$AI$20,IF(I13=$AH$21,$AI$21,))))))))))</f>
        <v/>
      </c>
      <c r="L13" s="186" t="str">
        <f>IF(OR(ISBLANK(J13),G13="x"),"",J13*K13)</f>
        <v/>
      </c>
      <c r="M13" s="184" t="str">
        <f>IF(X13&gt;0,X13,"")</f>
        <v/>
      </c>
      <c r="N13" s="219"/>
      <c r="O13" s="218"/>
      <c r="P13" s="218"/>
      <c r="Q13" s="293"/>
      <c r="R13" s="199" t="str">
        <f>IF(I13=$AH$13,$AI$13,IF(OR(I13=$AH$19,I13=$AH$17),(AB13)/2,AB13))</f>
        <v/>
      </c>
      <c r="S13" s="238" t="str">
        <f>IF(OR(ISBLANK(B13),B13=B11),"",SUMIF(B$11:B$114,B13,R$11:R$114))</f>
        <v/>
      </c>
      <c r="T13" s="208" t="str">
        <f>IF(J13+N13+O13+P13+Q13&gt;0,+SUM(L13,R13),"")</f>
        <v/>
      </c>
      <c r="U13" s="550" t="str">
        <f>IF(OR(ISBLANK(B13),B13=B11),"",X13+S13)</f>
        <v/>
      </c>
      <c r="V13" s="181" t="str">
        <f>IF(G13="x",R13,"")</f>
        <v/>
      </c>
      <c r="W13" s="524">
        <f>IF(B13=B11,0,SUMIF(B$11:B$114,B13,L$11:L$114))</f>
        <v>0</v>
      </c>
      <c r="X13" s="525" t="str">
        <f t="shared" ref="X13" si="2">IF(J13&lt;1,"",IF(AND(OR(I13=$AH$14,I13=$AH$13),(W13)/J13&gt;X$5),X$5*J13,IF(AND(OR(I13&lt;&gt;$AH$14,I13&lt;&gt;$AH$13),(W13)/J13&gt;X$6),X$6*J13,W13)))</f>
        <v/>
      </c>
      <c r="Y13" s="526" t="str">
        <f>IF(G13="x","",IF(H13="","",H13))</f>
        <v/>
      </c>
      <c r="Z13" s="527">
        <f>IF(G13="X","",I13)</f>
        <v>0</v>
      </c>
      <c r="AA13" s="528">
        <f>IF(G13="X","",J13)</f>
        <v>0</v>
      </c>
      <c r="AB13" s="530" t="str">
        <f>IF(J13+N13+O13+P13+Q13&gt;0,+N13*$AJ$36+O13*$AJ$38+P13*$AJ$40+Q13*$AJ$42,"")</f>
        <v/>
      </c>
      <c r="AC13" s="16" t="s">
        <v>19</v>
      </c>
      <c r="AD13" s="70"/>
      <c r="AE13" s="67" t="s">
        <v>62</v>
      </c>
      <c r="AF13" s="68"/>
      <c r="AG13" s="68"/>
      <c r="AH13" s="34" t="s">
        <v>93</v>
      </c>
      <c r="AI13" s="35">
        <v>0</v>
      </c>
      <c r="AJ13" s="36">
        <f>COUNTIF($Z$11:$Z$114,$AH13)</f>
        <v>1</v>
      </c>
      <c r="AK13" s="36">
        <f>SUMIF($I$11:$I$114,$AH$13,$AA$11:$AA$114)</f>
        <v>0</v>
      </c>
      <c r="AL13" s="6">
        <f t="shared" ref="AL13:AL21" si="3">+AI13*AK13</f>
        <v>0</v>
      </c>
    </row>
    <row r="14" spans="1:38" ht="12" customHeight="1" x14ac:dyDescent="0.25">
      <c r="A14" s="154"/>
      <c r="B14" s="169"/>
      <c r="C14" s="173"/>
      <c r="D14" s="174"/>
      <c r="E14" s="174"/>
      <c r="F14" s="175"/>
      <c r="G14" s="538"/>
      <c r="H14" s="202"/>
      <c r="I14" s="204"/>
      <c r="J14" s="206"/>
      <c r="K14" s="188"/>
      <c r="L14" s="183"/>
      <c r="M14" s="185"/>
      <c r="N14" s="219"/>
      <c r="O14" s="218"/>
      <c r="P14" s="218"/>
      <c r="Q14" s="293"/>
      <c r="R14" s="200"/>
      <c r="S14" s="239"/>
      <c r="T14" s="208"/>
      <c r="U14" s="551"/>
      <c r="V14" s="181"/>
      <c r="W14" s="524"/>
      <c r="X14" s="525"/>
      <c r="Y14" s="527"/>
      <c r="Z14" s="527"/>
      <c r="AA14" s="528"/>
      <c r="AB14" s="530"/>
      <c r="AC14" s="16" t="s">
        <v>65</v>
      </c>
      <c r="AD14" s="70"/>
      <c r="AE14" s="67" t="s">
        <v>18</v>
      </c>
      <c r="AF14" s="67"/>
      <c r="AG14" s="67"/>
      <c r="AH14" s="34" t="s">
        <v>19</v>
      </c>
      <c r="AI14" s="63">
        <v>15</v>
      </c>
      <c r="AJ14" s="137">
        <f t="shared" ref="AJ14:AJ21" si="4">COUNTIF($Z$11:$Z$114,$AH14)</f>
        <v>0</v>
      </c>
      <c r="AK14" s="36">
        <f>SUMIF($I$11:$I$114,$AH$14,$AA$11:$AA$114)</f>
        <v>0</v>
      </c>
      <c r="AL14" s="6">
        <f t="shared" si="3"/>
        <v>0</v>
      </c>
    </row>
    <row r="15" spans="1:38" ht="12" customHeight="1" x14ac:dyDescent="0.25">
      <c r="A15" s="154">
        <v>3</v>
      </c>
      <c r="B15" s="176"/>
      <c r="C15" s="177"/>
      <c r="D15" s="178"/>
      <c r="E15" s="178"/>
      <c r="F15" s="179"/>
      <c r="G15" s="538"/>
      <c r="H15" s="201"/>
      <c r="I15" s="207"/>
      <c r="J15" s="205"/>
      <c r="K15" s="187" t="str">
        <f t="shared" si="1"/>
        <v/>
      </c>
      <c r="L15" s="186" t="str">
        <f t="shared" ref="L15" si="5">IF(OR(ISBLANK(J15),G15="x"),"",J15*K15)</f>
        <v/>
      </c>
      <c r="M15" s="184" t="str">
        <f t="shared" ref="M15" si="6">IF(X15&gt;0,X15,"")</f>
        <v/>
      </c>
      <c r="N15" s="219"/>
      <c r="O15" s="218"/>
      <c r="P15" s="218"/>
      <c r="Q15" s="293"/>
      <c r="R15" s="199" t="str">
        <f t="shared" ref="R15" si="7">IF(I15=$AH$13,$AI$13,IF(OR(I15=$AH$19,I15=$AH$17),(AB15)/2,AB15))</f>
        <v/>
      </c>
      <c r="S15" s="238" t="str">
        <f t="shared" ref="S15" si="8">IF(OR(ISBLANK(B15),B15=B13),"",SUMIF(B$11:B$114,B15,R$11:R$114))</f>
        <v/>
      </c>
      <c r="T15" s="208" t="str">
        <f>IF(J15+N15+O15+P15+Q15&gt;0,+SUM(L15,R15),"")</f>
        <v/>
      </c>
      <c r="U15" s="550" t="str">
        <f t="shared" ref="U15" si="9">IF(OR(ISBLANK(B15),B15=B13),"",X15+S15)</f>
        <v/>
      </c>
      <c r="V15" s="181" t="str">
        <f>IF(G15="x",R15,"")</f>
        <v/>
      </c>
      <c r="W15" s="524">
        <f>IF(B15=B13,0,SUMIF(B$11:B$114,B15,L$11:L$114))</f>
        <v>0</v>
      </c>
      <c r="X15" s="525" t="str">
        <f t="shared" ref="X15" si="10">IF(J15&lt;1,"",IF(AND(OR(I15=$AH$14,I15=$AH$13),(W15)/J15&gt;X$5),X$5*J15,IF(AND(OR(I15&lt;&gt;$AH$14,I15&lt;&gt;$AH$13),(W15)/J15&gt;X$6),X$6*J15,W15)))</f>
        <v/>
      </c>
      <c r="Y15" s="526" t="str">
        <f>IF(G15="x","",IF(H15="","",H15))</f>
        <v/>
      </c>
      <c r="Z15" s="527">
        <f>IF(G15="X","",I15)</f>
        <v>0</v>
      </c>
      <c r="AA15" s="528">
        <f>IF(G15="X","",J15)</f>
        <v>0</v>
      </c>
      <c r="AB15" s="530" t="str">
        <f>IF(J15+N15+O15+P15+Q15&gt;0,+N15*$AJ$36+O15*$AJ$38+P15*$AJ$40+Q15*$AJ$42,"")</f>
        <v/>
      </c>
      <c r="AC15" s="16"/>
      <c r="AD15" s="70"/>
      <c r="AE15" s="67" t="s">
        <v>20</v>
      </c>
      <c r="AF15" s="68"/>
      <c r="AG15" s="68"/>
      <c r="AH15" s="34" t="s">
        <v>89</v>
      </c>
      <c r="AI15" s="63">
        <v>10</v>
      </c>
      <c r="AJ15" s="137">
        <f t="shared" si="4"/>
        <v>0</v>
      </c>
      <c r="AK15" s="36">
        <f>SUMIF($I$11:$I$114,$AH$15,$AA$11:$AA$114)</f>
        <v>0</v>
      </c>
      <c r="AL15" s="6">
        <f>+AI15*AK15</f>
        <v>0</v>
      </c>
    </row>
    <row r="16" spans="1:38" ht="12" customHeight="1" x14ac:dyDescent="0.25">
      <c r="A16" s="154"/>
      <c r="B16" s="176"/>
      <c r="C16" s="180"/>
      <c r="D16" s="174"/>
      <c r="E16" s="174"/>
      <c r="F16" s="175"/>
      <c r="G16" s="538"/>
      <c r="H16" s="202"/>
      <c r="I16" s="204"/>
      <c r="J16" s="206"/>
      <c r="K16" s="188"/>
      <c r="L16" s="183"/>
      <c r="M16" s="185"/>
      <c r="N16" s="219"/>
      <c r="O16" s="218"/>
      <c r="P16" s="218"/>
      <c r="Q16" s="293"/>
      <c r="R16" s="200"/>
      <c r="S16" s="239"/>
      <c r="T16" s="208"/>
      <c r="U16" s="551"/>
      <c r="V16" s="181"/>
      <c r="W16" s="524"/>
      <c r="X16" s="525"/>
      <c r="Y16" s="527"/>
      <c r="Z16" s="527"/>
      <c r="AA16" s="528"/>
      <c r="AB16" s="530"/>
      <c r="AC16" s="16"/>
      <c r="AD16" s="70"/>
      <c r="AE16" s="67" t="s">
        <v>82</v>
      </c>
      <c r="AF16" s="68"/>
      <c r="AG16" s="68"/>
      <c r="AH16" s="34" t="s">
        <v>90</v>
      </c>
      <c r="AI16" s="63">
        <v>15</v>
      </c>
      <c r="AJ16" s="137">
        <f t="shared" si="4"/>
        <v>0</v>
      </c>
      <c r="AK16" s="36">
        <f>SUMIF($I$11:$I$114,$AH$16,$AA$11:$AA$114)</f>
        <v>0</v>
      </c>
      <c r="AL16" s="6">
        <f>+AI16*AK16</f>
        <v>0</v>
      </c>
    </row>
    <row r="17" spans="1:38" ht="12" customHeight="1" x14ac:dyDescent="0.25">
      <c r="A17" s="154">
        <f>+A15+1</f>
        <v>4</v>
      </c>
      <c r="B17" s="176"/>
      <c r="C17" s="177"/>
      <c r="D17" s="178"/>
      <c r="E17" s="178"/>
      <c r="F17" s="179"/>
      <c r="G17" s="538"/>
      <c r="H17" s="201"/>
      <c r="I17" s="207"/>
      <c r="J17" s="205"/>
      <c r="K17" s="187" t="str">
        <f t="shared" ref="K17" si="11">IF(ISBLANK(I17),"",IF(I17=$AH$13,$AI$13,IF(I17=$AH$14,$AI$14,IF(I17=$AH$15,$AI$15,IF(I17=$AH$16,$AI$16,IF(I17=$AH$17,$AI$17,IF(I17=$AH$18,$AI$18,IF(I17=$AH$19,$AI$19,IF(I17=$AH$20,$AI$20,IF(I17=$AH$21,$AI$21,))))))))))</f>
        <v/>
      </c>
      <c r="L17" s="186" t="str">
        <f t="shared" ref="L17" si="12">IF(OR(ISBLANK(J17),G17="x"),"",J17*K17)</f>
        <v/>
      </c>
      <c r="M17" s="184" t="str">
        <f t="shared" ref="M17" si="13">IF(X17&gt;0,X17,"")</f>
        <v/>
      </c>
      <c r="N17" s="219"/>
      <c r="O17" s="218"/>
      <c r="P17" s="218"/>
      <c r="Q17" s="293"/>
      <c r="R17" s="199" t="str">
        <f t="shared" ref="R17" si="14">IF(I17=$AH$13,$AI$13,IF(OR(I17=$AH$19,I17=$AH$17),(AB17)/2,AB17))</f>
        <v/>
      </c>
      <c r="S17" s="238" t="str">
        <f t="shared" ref="S17" si="15">IF(OR(ISBLANK(B17),B17=B15),"",SUMIF(B$11:B$114,B17,R$11:R$114))</f>
        <v/>
      </c>
      <c r="T17" s="208" t="str">
        <f>IF(J17+N17+O17+P17+Q17&gt;0,+SUM(L17,R17),"")</f>
        <v/>
      </c>
      <c r="U17" s="550" t="str">
        <f t="shared" ref="U17" si="16">IF(OR(ISBLANK(B17),B17=B15),"",X17+S17)</f>
        <v/>
      </c>
      <c r="V17" s="181" t="str">
        <f>IF(G17="x",R17,"")</f>
        <v/>
      </c>
      <c r="W17" s="524">
        <f>IF(B17=B15,0,SUMIF(B$11:B$114,B17,L$11:L$114))</f>
        <v>0</v>
      </c>
      <c r="X17" s="525" t="str">
        <f t="shared" ref="X17" si="17">IF(J17&lt;1,"",IF(AND(OR(I17=$AH$14,I17=$AH$13),(W17)/J17&gt;X$5),X$5*J17,IF(AND(OR(I17&lt;&gt;$AH$14,I17&lt;&gt;$AH$13),(W17)/J17&gt;X$6),X$6*J17,W17)))</f>
        <v/>
      </c>
      <c r="Y17" s="526" t="str">
        <f>IF(G17="x","",IF(H17="","",H17))</f>
        <v/>
      </c>
      <c r="Z17" s="527">
        <f>IF(G17="X","",I17)</f>
        <v>0</v>
      </c>
      <c r="AA17" s="528">
        <f>IF(G17="X","",J17)</f>
        <v>0</v>
      </c>
      <c r="AB17" s="530" t="str">
        <f>IF(J17+N17+O17+P17+Q17&gt;0,+N17*$AJ$36+O17*$AJ$38+P17*$AJ$40+Q17*$AJ$42,"")</f>
        <v/>
      </c>
      <c r="AC17" s="16"/>
      <c r="AD17" s="70"/>
      <c r="AE17" s="67" t="s">
        <v>83</v>
      </c>
      <c r="AF17" s="68"/>
      <c r="AG17" s="68"/>
      <c r="AH17" s="34" t="s">
        <v>91</v>
      </c>
      <c r="AI17" s="63">
        <v>5</v>
      </c>
      <c r="AJ17" s="137">
        <f t="shared" si="4"/>
        <v>0</v>
      </c>
      <c r="AK17" s="36">
        <f>SUMIF($I$11:$I$114,$AH$17,$AA$11:$AA$114)</f>
        <v>0</v>
      </c>
      <c r="AL17" s="6">
        <f>+AI17*AK17</f>
        <v>0</v>
      </c>
    </row>
    <row r="18" spans="1:38" ht="12" customHeight="1" x14ac:dyDescent="0.25">
      <c r="A18" s="154"/>
      <c r="B18" s="176"/>
      <c r="C18" s="180"/>
      <c r="D18" s="174"/>
      <c r="E18" s="174"/>
      <c r="F18" s="175"/>
      <c r="G18" s="538"/>
      <c r="H18" s="202"/>
      <c r="I18" s="204"/>
      <c r="J18" s="206"/>
      <c r="K18" s="188"/>
      <c r="L18" s="183"/>
      <c r="M18" s="185"/>
      <c r="N18" s="219"/>
      <c r="O18" s="218"/>
      <c r="P18" s="218"/>
      <c r="Q18" s="293"/>
      <c r="R18" s="200"/>
      <c r="S18" s="239"/>
      <c r="T18" s="208"/>
      <c r="U18" s="551"/>
      <c r="V18" s="181"/>
      <c r="W18" s="524"/>
      <c r="X18" s="525"/>
      <c r="Y18" s="527"/>
      <c r="Z18" s="527"/>
      <c r="AA18" s="528"/>
      <c r="AB18" s="530"/>
      <c r="AC18" s="16"/>
      <c r="AD18" s="70"/>
      <c r="AE18" s="67" t="s">
        <v>29</v>
      </c>
      <c r="AF18" s="67"/>
      <c r="AG18" s="67"/>
      <c r="AH18" s="34" t="s">
        <v>21</v>
      </c>
      <c r="AI18" s="63">
        <v>25</v>
      </c>
      <c r="AJ18" s="137">
        <f t="shared" si="4"/>
        <v>0</v>
      </c>
      <c r="AK18" s="36">
        <f>SUMIF($I$11:$I$114,$AH$18,$AA$11:$AA$114)</f>
        <v>0</v>
      </c>
      <c r="AL18" s="6">
        <f>+AI18*AK18</f>
        <v>0</v>
      </c>
    </row>
    <row r="19" spans="1:38" ht="12" customHeight="1" x14ac:dyDescent="0.25">
      <c r="A19" s="154">
        <f>+A17+1</f>
        <v>5</v>
      </c>
      <c r="B19" s="176"/>
      <c r="C19" s="177"/>
      <c r="D19" s="178"/>
      <c r="E19" s="178"/>
      <c r="F19" s="179"/>
      <c r="G19" s="538"/>
      <c r="H19" s="202"/>
      <c r="I19" s="207"/>
      <c r="J19" s="205"/>
      <c r="K19" s="187" t="str">
        <f t="shared" ref="K19" si="18">IF(ISBLANK(I19),"",IF(I19=$AH$13,$AI$13,IF(I19=$AH$14,$AI$14,IF(I19=$AH$15,$AI$15,IF(I19=$AH$16,$AI$16,IF(I19=$AH$17,$AI$17,IF(I19=$AH$18,$AI$18,IF(I19=$AH$19,$AI$19,IF(I19=$AH$20,$AI$20,IF(I19=$AH$21,$AI$21,))))))))))</f>
        <v/>
      </c>
      <c r="L19" s="186" t="str">
        <f t="shared" ref="L19" si="19">IF(OR(ISBLANK(J19),G19="x"),"",J19*K19)</f>
        <v/>
      </c>
      <c r="M19" s="184" t="str">
        <f t="shared" ref="M19" si="20">IF(X19&gt;0,X19,"")</f>
        <v/>
      </c>
      <c r="N19" s="219"/>
      <c r="O19" s="218"/>
      <c r="P19" s="218"/>
      <c r="Q19" s="293"/>
      <c r="R19" s="199" t="str">
        <f t="shared" ref="R19" si="21">IF(I19=$AH$13,$AI$13,IF(OR(I19=$AH$19,I19=$AH$17),(AB19)/2,AB19))</f>
        <v/>
      </c>
      <c r="S19" s="238" t="str">
        <f t="shared" ref="S19" si="22">IF(OR(ISBLANK(B19),B19=B17),"",SUMIF(B$11:B$114,B19,R$11:R$114))</f>
        <v/>
      </c>
      <c r="T19" s="208" t="str">
        <f>IF(J19+N19+O19+P19+Q19&gt;0,+SUM(L19,R19),"")</f>
        <v/>
      </c>
      <c r="U19" s="550" t="str">
        <f t="shared" ref="U19" si="23">IF(OR(ISBLANK(B19),B19=B17),"",X19+S19)</f>
        <v/>
      </c>
      <c r="V19" s="181" t="str">
        <f>IF(G19="x",R19,"")</f>
        <v/>
      </c>
      <c r="W19" s="524">
        <f>IF(B19=B17,0,SUMIF(B$11:B$114,B19,L$11:L$114))</f>
        <v>0</v>
      </c>
      <c r="X19" s="525" t="str">
        <f t="shared" ref="X19" si="24">IF(J19&lt;1,"",IF(AND(OR(I19=$AH$14,I19=$AH$13),(W19)/J19&gt;X$5),X$5*J19,IF(AND(OR(I19&lt;&gt;$AH$14,I19&lt;&gt;$AH$13),(W19)/J19&gt;X$6),X$6*J19,W19)))</f>
        <v/>
      </c>
      <c r="Y19" s="526" t="str">
        <f>IF(G19="x","",IF(H19="","",H19))</f>
        <v/>
      </c>
      <c r="Z19" s="527">
        <f>IF(G19="X","",I19)</f>
        <v>0</v>
      </c>
      <c r="AA19" s="528">
        <f>IF(G19="X","",J19)</f>
        <v>0</v>
      </c>
      <c r="AB19" s="530" t="str">
        <f>IF(J19+N19+O19+P19+Q19&gt;0,+N19*$AJ$36+O19*$AJ$38+P19*$AJ$40+Q19*$AJ$42,"")</f>
        <v/>
      </c>
      <c r="AC19" s="16"/>
      <c r="AD19" s="70"/>
      <c r="AE19" s="67" t="s">
        <v>84</v>
      </c>
      <c r="AF19" s="68"/>
      <c r="AG19" s="68"/>
      <c r="AH19" s="34" t="s">
        <v>92</v>
      </c>
      <c r="AI19" s="63">
        <v>10</v>
      </c>
      <c r="AJ19" s="137">
        <f t="shared" si="4"/>
        <v>0</v>
      </c>
      <c r="AK19" s="36">
        <f>SUMIF($I$11:$I$114,$AH$19,$AA$11:$AA$114)</f>
        <v>0</v>
      </c>
      <c r="AL19" s="6">
        <f t="shared" si="3"/>
        <v>0</v>
      </c>
    </row>
    <row r="20" spans="1:38" ht="12" customHeight="1" x14ac:dyDescent="0.25">
      <c r="A20" s="154"/>
      <c r="B20" s="176"/>
      <c r="C20" s="180"/>
      <c r="D20" s="174"/>
      <c r="E20" s="174"/>
      <c r="F20" s="175"/>
      <c r="G20" s="538"/>
      <c r="H20" s="202"/>
      <c r="I20" s="204"/>
      <c r="J20" s="206"/>
      <c r="K20" s="188"/>
      <c r="L20" s="183"/>
      <c r="M20" s="185"/>
      <c r="N20" s="219"/>
      <c r="O20" s="218"/>
      <c r="P20" s="218"/>
      <c r="Q20" s="293"/>
      <c r="R20" s="200"/>
      <c r="S20" s="239"/>
      <c r="T20" s="208"/>
      <c r="U20" s="551"/>
      <c r="V20" s="181"/>
      <c r="W20" s="524"/>
      <c r="X20" s="525"/>
      <c r="Y20" s="527"/>
      <c r="Z20" s="527"/>
      <c r="AA20" s="528"/>
      <c r="AB20" s="530"/>
      <c r="AC20" s="16"/>
      <c r="AD20" s="70"/>
      <c r="AE20" s="67" t="s">
        <v>16</v>
      </c>
      <c r="AF20" s="67"/>
      <c r="AG20" s="67"/>
      <c r="AH20" s="34" t="s">
        <v>17</v>
      </c>
      <c r="AI20" s="63">
        <v>3</v>
      </c>
      <c r="AJ20" s="137">
        <f t="shared" si="4"/>
        <v>0</v>
      </c>
      <c r="AK20" s="36">
        <f>SUMIF($I$11:$I$114,$AH$20,$AA$11:$AA$114)</f>
        <v>0</v>
      </c>
      <c r="AL20" s="6">
        <f t="shared" si="3"/>
        <v>0</v>
      </c>
    </row>
    <row r="21" spans="1:38" ht="12" customHeight="1" x14ac:dyDescent="0.25">
      <c r="A21" s="154">
        <f>+A19+1</f>
        <v>6</v>
      </c>
      <c r="B21" s="169"/>
      <c r="C21" s="177"/>
      <c r="D21" s="178"/>
      <c r="E21" s="178"/>
      <c r="F21" s="179"/>
      <c r="G21" s="538"/>
      <c r="H21" s="202"/>
      <c r="I21" s="242"/>
      <c r="J21" s="205"/>
      <c r="K21" s="187" t="str">
        <f t="shared" ref="K21" si="25">IF(ISBLANK(I21),"",IF(I21=$AH$13,$AI$13,IF(I21=$AH$14,$AI$14,IF(I21=$AH$15,$AI$15,IF(I21=$AH$16,$AI$16,IF(I21=$AH$17,$AI$17,IF(I21=$AH$18,$AI$18,IF(I21=$AH$19,$AI$19,IF(I21=$AH$20,$AI$20,IF(I21=$AH$21,$AI$21,))))))))))</f>
        <v/>
      </c>
      <c r="L21" s="186" t="str">
        <f t="shared" ref="L21" si="26">IF(OR(ISBLANK(J21),G21="x"),"",J21*K21)</f>
        <v/>
      </c>
      <c r="M21" s="184" t="str">
        <f t="shared" ref="M21:M83" si="27">IF(X21&gt;0,X21,"")</f>
        <v/>
      </c>
      <c r="N21" s="219"/>
      <c r="O21" s="218"/>
      <c r="P21" s="218"/>
      <c r="Q21" s="293"/>
      <c r="R21" s="199" t="str">
        <f t="shared" ref="R21" si="28">IF(I21=$AH$13,$AI$13,IF(OR(I21=$AH$19,I21=$AH$17),(AB21)/2,AB21))</f>
        <v/>
      </c>
      <c r="S21" s="238" t="str">
        <f t="shared" ref="S21" si="29">IF(OR(ISBLANK(B21),B21=B19),"",SUMIF(B$11:B$114,B21,R$11:R$114))</f>
        <v/>
      </c>
      <c r="T21" s="208" t="str">
        <f>IF(J21+N21+O21+P21+Q21&gt;0,+SUM(L21,R21),"")</f>
        <v/>
      </c>
      <c r="U21" s="550" t="str">
        <f t="shared" ref="U21" si="30">IF(OR(ISBLANK(B21),B21=B19),"",X21+S21)</f>
        <v/>
      </c>
      <c r="V21" s="181" t="str">
        <f>IF(G21="x",R21,"")</f>
        <v/>
      </c>
      <c r="W21" s="524">
        <f>IF(B21=B19,0,SUMIF(B$11:B$114,B21,L$11:L$114))</f>
        <v>0</v>
      </c>
      <c r="X21" s="525" t="str">
        <f t="shared" ref="X21" si="31">IF(J21&lt;1,"",IF(AND(OR(I21=$AH$14,I21=$AH$13),(W21)/J21&gt;X$5),X$5*J21,IF(AND(OR(I21&lt;&gt;$AH$14,I21&lt;&gt;$AH$13),(W21)/J21&gt;X$6),X$6*J21,W21)))</f>
        <v/>
      </c>
      <c r="Y21" s="526" t="str">
        <f>IF(G21="x","",IF(H21="","",H21))</f>
        <v/>
      </c>
      <c r="Z21" s="527">
        <f>IF(G21="X","",I21)</f>
        <v>0</v>
      </c>
      <c r="AA21" s="528">
        <f>IF(G21="X","",J21)</f>
        <v>0</v>
      </c>
      <c r="AB21" s="530" t="str">
        <f>IF(J21+N21+O21+P21+Q21&gt;0,+N21*$AJ$36+O21*$AJ$38+P21*$AJ$40+Q21*$AJ$42,"")</f>
        <v/>
      </c>
      <c r="AC21" s="16"/>
      <c r="AD21" s="71"/>
      <c r="AE21" s="58" t="s">
        <v>61</v>
      </c>
      <c r="AF21" s="37"/>
      <c r="AG21" s="37"/>
      <c r="AH21" s="59" t="s">
        <v>60</v>
      </c>
      <c r="AI21" s="35">
        <v>0</v>
      </c>
      <c r="AJ21" s="137">
        <f t="shared" si="4"/>
        <v>0</v>
      </c>
      <c r="AK21" s="36">
        <f>SUMIF($I$11:$I$114,$AH$21,$AA$11:$AA$114)</f>
        <v>0</v>
      </c>
      <c r="AL21" s="6">
        <f t="shared" si="3"/>
        <v>0</v>
      </c>
    </row>
    <row r="22" spans="1:38" ht="12" customHeight="1" x14ac:dyDescent="0.25">
      <c r="A22" s="154"/>
      <c r="B22" s="169"/>
      <c r="C22" s="180"/>
      <c r="D22" s="174"/>
      <c r="E22" s="174"/>
      <c r="F22" s="175"/>
      <c r="G22" s="538"/>
      <c r="H22" s="202"/>
      <c r="I22" s="242"/>
      <c r="J22" s="206"/>
      <c r="K22" s="188"/>
      <c r="L22" s="183"/>
      <c r="M22" s="185"/>
      <c r="N22" s="219"/>
      <c r="O22" s="218"/>
      <c r="P22" s="218"/>
      <c r="Q22" s="293"/>
      <c r="R22" s="200"/>
      <c r="S22" s="239"/>
      <c r="T22" s="208"/>
      <c r="U22" s="551"/>
      <c r="V22" s="181"/>
      <c r="W22" s="524"/>
      <c r="X22" s="525"/>
      <c r="Y22" s="527"/>
      <c r="Z22" s="527"/>
      <c r="AA22" s="528"/>
      <c r="AB22" s="530"/>
      <c r="AC22" s="16"/>
      <c r="AD22" s="72"/>
      <c r="AE22" s="60"/>
      <c r="AF22" s="61"/>
      <c r="AG22" s="53"/>
      <c r="AH22" s="51" t="s">
        <v>56</v>
      </c>
      <c r="AI22" s="124"/>
      <c r="AJ22" s="62">
        <f>SUM(AJ13:AJ21)</f>
        <v>1</v>
      </c>
      <c r="AK22" s="62">
        <f>SUM(AK13:AK21)</f>
        <v>0</v>
      </c>
      <c r="AL22" s="73">
        <f>SUM(AL13:AL20)</f>
        <v>0</v>
      </c>
    </row>
    <row r="23" spans="1:38" ht="12" customHeight="1" x14ac:dyDescent="0.25">
      <c r="A23" s="154">
        <f>+A21+1</f>
        <v>7</v>
      </c>
      <c r="B23" s="169"/>
      <c r="C23" s="177"/>
      <c r="D23" s="178"/>
      <c r="E23" s="178"/>
      <c r="F23" s="179"/>
      <c r="G23" s="538"/>
      <c r="H23" s="202"/>
      <c r="I23" s="242"/>
      <c r="J23" s="205"/>
      <c r="K23" s="187" t="str">
        <f t="shared" ref="K23" si="32">IF(ISBLANK(I23),"",IF(I23=$AH$13,$AI$13,IF(I23=$AH$14,$AI$14,IF(I23=$AH$15,$AI$15,IF(I23=$AH$16,$AI$16,IF(I23=$AH$17,$AI$17,IF(I23=$AH$18,$AI$18,IF(I23=$AH$19,$AI$19,IF(I23=$AH$20,$AI$20,IF(I23=$AH$21,$AI$21,))))))))))</f>
        <v/>
      </c>
      <c r="L23" s="186" t="str">
        <f t="shared" ref="L23" si="33">IF(OR(ISBLANK(J23),G23="x"),"",J23*K23)</f>
        <v/>
      </c>
      <c r="M23" s="184" t="str">
        <f t="shared" si="27"/>
        <v/>
      </c>
      <c r="N23" s="219"/>
      <c r="O23" s="218"/>
      <c r="P23" s="218"/>
      <c r="Q23" s="293"/>
      <c r="R23" s="199" t="str">
        <f t="shared" ref="R23" si="34">IF(I23=$AH$13,$AI$13,IF(OR(I23=$AH$19,I23=$AH$17),(AB23)/2,AB23))</f>
        <v/>
      </c>
      <c r="S23" s="238" t="str">
        <f t="shared" ref="S23" si="35">IF(OR(ISBLANK(B23),B23=B21),"",SUMIF(B$11:B$114,B23,R$11:R$114))</f>
        <v/>
      </c>
      <c r="T23" s="208" t="str">
        <f>IF(J23+N23+O23+P23+Q23&gt;0,+SUM(L23,R23),"")</f>
        <v/>
      </c>
      <c r="U23" s="550" t="str">
        <f t="shared" ref="U23" si="36">IF(OR(ISBLANK(B23),B23=B21),"",X23+S23)</f>
        <v/>
      </c>
      <c r="V23" s="181" t="str">
        <f>IF(G23="x",R23,"")</f>
        <v/>
      </c>
      <c r="W23" s="524">
        <f>IF(B23=B21,0,SUMIF(B$11:B$114,B23,L$11:L$114))</f>
        <v>0</v>
      </c>
      <c r="X23" s="525" t="str">
        <f t="shared" ref="X23" si="37">IF(J23&lt;1,"",IF(AND(OR(I23=$AH$14,I23=$AH$13),(W23)/J23&gt;X$5),X$5*J23,IF(AND(OR(I23&lt;&gt;$AH$14,I23&lt;&gt;$AH$13),(W23)/J23&gt;X$6),X$6*J23,W23)))</f>
        <v/>
      </c>
      <c r="Y23" s="526" t="str">
        <f>IF(G23="x","",IF(H23="","",H23))</f>
        <v/>
      </c>
      <c r="Z23" s="527">
        <f>IF(G23="X","",I23)</f>
        <v>0</v>
      </c>
      <c r="AA23" s="528">
        <f>IF(G23="X","",J23)</f>
        <v>0</v>
      </c>
      <c r="AB23" s="530" t="str">
        <f>IF(J23+N23+O23+P23+Q23&gt;0,+N23*$AJ$36+O23*$AJ$38+P23*$AJ$40+Q23*$AJ$42,"")</f>
        <v/>
      </c>
      <c r="AC23" s="16"/>
      <c r="AD23" s="125"/>
      <c r="AE23" s="74" t="s">
        <v>55</v>
      </c>
      <c r="AF23" s="75"/>
      <c r="AG23" s="75"/>
      <c r="AH23" s="75"/>
      <c r="AI23" s="75"/>
      <c r="AJ23" s="75"/>
      <c r="AK23" s="75"/>
      <c r="AL23" s="7">
        <f>+M7</f>
        <v>0</v>
      </c>
    </row>
    <row r="24" spans="1:38" ht="12" customHeight="1" x14ac:dyDescent="0.25">
      <c r="A24" s="154"/>
      <c r="B24" s="169"/>
      <c r="C24" s="180"/>
      <c r="D24" s="174"/>
      <c r="E24" s="174"/>
      <c r="F24" s="175"/>
      <c r="G24" s="538"/>
      <c r="H24" s="202"/>
      <c r="I24" s="242"/>
      <c r="J24" s="206"/>
      <c r="K24" s="188"/>
      <c r="L24" s="183"/>
      <c r="M24" s="185"/>
      <c r="N24" s="219"/>
      <c r="O24" s="218"/>
      <c r="P24" s="218"/>
      <c r="Q24" s="293"/>
      <c r="R24" s="200"/>
      <c r="S24" s="239"/>
      <c r="T24" s="208"/>
      <c r="U24" s="551"/>
      <c r="V24" s="181"/>
      <c r="W24" s="524"/>
      <c r="X24" s="525"/>
      <c r="Y24" s="527"/>
      <c r="Z24" s="527"/>
      <c r="AA24" s="528"/>
      <c r="AB24" s="530"/>
      <c r="AC24" s="16"/>
      <c r="AD24" s="418" t="s">
        <v>88</v>
      </c>
      <c r="AE24" s="419"/>
      <c r="AF24" s="419"/>
      <c r="AG24" s="419"/>
      <c r="AH24" s="419"/>
      <c r="AI24" s="419"/>
      <c r="AJ24" s="419"/>
      <c r="AK24" s="419"/>
      <c r="AL24" s="420"/>
    </row>
    <row r="25" spans="1:38" ht="12" customHeight="1" x14ac:dyDescent="0.25">
      <c r="A25" s="154">
        <f>+A23+1</f>
        <v>8</v>
      </c>
      <c r="B25" s="169"/>
      <c r="C25" s="241"/>
      <c r="D25" s="178"/>
      <c r="E25" s="178"/>
      <c r="F25" s="179"/>
      <c r="G25" s="538"/>
      <c r="H25" s="202"/>
      <c r="I25" s="242"/>
      <c r="J25" s="205"/>
      <c r="K25" s="187" t="str">
        <f t="shared" ref="K25" si="38">IF(ISBLANK(I25),"",IF(I25=$AH$13,$AI$13,IF(I25=$AH$14,$AI$14,IF(I25=$AH$15,$AI$15,IF(I25=$AH$16,$AI$16,IF(I25=$AH$17,$AI$17,IF(I25=$AH$18,$AI$18,IF(I25=$AH$19,$AI$19,IF(I25=$AH$20,$AI$20,IF(I25=$AH$21,$AI$21,))))))))))</f>
        <v/>
      </c>
      <c r="L25" s="186" t="str">
        <f t="shared" ref="L25" si="39">IF(OR(ISBLANK(J25),G25="x"),"",J25*K25)</f>
        <v/>
      </c>
      <c r="M25" s="184" t="str">
        <f t="shared" si="27"/>
        <v/>
      </c>
      <c r="N25" s="219"/>
      <c r="O25" s="218"/>
      <c r="P25" s="218"/>
      <c r="Q25" s="293"/>
      <c r="R25" s="199" t="str">
        <f t="shared" ref="R25" si="40">IF(I25=$AH$13,$AI$13,IF(OR(I25=$AH$19,I25=$AH$17),(AB25)/2,AB25))</f>
        <v/>
      </c>
      <c r="S25" s="238" t="str">
        <f t="shared" ref="S25" si="41">IF(OR(ISBLANK(B25),B25=B23),"",SUMIF(B$11:B$114,B25,R$11:R$114))</f>
        <v/>
      </c>
      <c r="T25" s="208" t="str">
        <f>IF(J25+N25+O25+P25+Q25&gt;0,+SUM(L25,R25),"")</f>
        <v/>
      </c>
      <c r="U25" s="550" t="str">
        <f t="shared" ref="U25" si="42">IF(OR(ISBLANK(B25),B25=B23),"",X25+S25)</f>
        <v/>
      </c>
      <c r="V25" s="181" t="str">
        <f>IF(G25="x",R25,"")</f>
        <v/>
      </c>
      <c r="W25" s="524">
        <f>IF(B25=B23,0,SUMIF(B$11:B$114,B25,L$11:L$114))</f>
        <v>0</v>
      </c>
      <c r="X25" s="525" t="str">
        <f t="shared" ref="X25" si="43">IF(J25&lt;1,"",IF(AND(OR(I25=$AH$14,I25=$AH$13),(W25)/J25&gt;X$5),X$5*J25,IF(AND(OR(I25&lt;&gt;$AH$14,I25&lt;&gt;$AH$13),(W25)/J25&gt;X$6),X$6*J25,W25)))</f>
        <v/>
      </c>
      <c r="Y25" s="526" t="str">
        <f>IF(G25="x","",IF(H25="","",H25))</f>
        <v/>
      </c>
      <c r="Z25" s="527">
        <f>IF(G25="X","",I25)</f>
        <v>0</v>
      </c>
      <c r="AA25" s="528">
        <f>IF(G25="X","",J25)</f>
        <v>0</v>
      </c>
      <c r="AB25" s="530" t="str">
        <f>IF(J25+N25+O25+P25+Q25&gt;0,+N25*$AJ$36+O25*$AJ$38+P25*$AJ$40+Q25*$AJ$42,"")</f>
        <v/>
      </c>
      <c r="AC25" s="16"/>
      <c r="AD25" s="421"/>
      <c r="AE25" s="422"/>
      <c r="AF25" s="422"/>
      <c r="AG25" s="422"/>
      <c r="AH25" s="422"/>
      <c r="AI25" s="422"/>
      <c r="AJ25" s="422"/>
      <c r="AK25" s="422"/>
      <c r="AL25" s="423"/>
    </row>
    <row r="26" spans="1:38" ht="12" customHeight="1" x14ac:dyDescent="0.25">
      <c r="A26" s="154"/>
      <c r="B26" s="169"/>
      <c r="C26" s="173"/>
      <c r="D26" s="174"/>
      <c r="E26" s="174"/>
      <c r="F26" s="175"/>
      <c r="G26" s="538"/>
      <c r="H26" s="202"/>
      <c r="I26" s="242"/>
      <c r="J26" s="206"/>
      <c r="K26" s="188"/>
      <c r="L26" s="183"/>
      <c r="M26" s="185"/>
      <c r="N26" s="219"/>
      <c r="O26" s="218"/>
      <c r="P26" s="218"/>
      <c r="Q26" s="293"/>
      <c r="R26" s="200"/>
      <c r="S26" s="239"/>
      <c r="T26" s="208"/>
      <c r="U26" s="551"/>
      <c r="V26" s="181"/>
      <c r="W26" s="524"/>
      <c r="X26" s="525"/>
      <c r="Y26" s="527"/>
      <c r="Z26" s="527"/>
      <c r="AA26" s="528"/>
      <c r="AB26" s="530"/>
      <c r="AC26" s="16"/>
      <c r="AD26" s="424"/>
      <c r="AE26" s="425"/>
      <c r="AF26" s="425"/>
      <c r="AG26" s="425"/>
      <c r="AH26" s="425"/>
      <c r="AI26" s="425"/>
      <c r="AJ26" s="425"/>
      <c r="AK26" s="425"/>
      <c r="AL26" s="426"/>
    </row>
    <row r="27" spans="1:38" ht="12" customHeight="1" x14ac:dyDescent="0.25">
      <c r="A27" s="154">
        <f>+A25+1</f>
        <v>9</v>
      </c>
      <c r="B27" s="169"/>
      <c r="C27" s="241"/>
      <c r="D27" s="178"/>
      <c r="E27" s="178"/>
      <c r="F27" s="179"/>
      <c r="G27" s="538"/>
      <c r="H27" s="202"/>
      <c r="I27" s="242"/>
      <c r="J27" s="205"/>
      <c r="K27" s="187" t="str">
        <f t="shared" ref="K27" si="44">IF(ISBLANK(I27),"",IF(I27=$AH$13,$AI$13,IF(I27=$AH$14,$AI$14,IF(I27=$AH$15,$AI$15,IF(I27=$AH$16,$AI$16,IF(I27=$AH$17,$AI$17,IF(I27=$AH$18,$AI$18,IF(I27=$AH$19,$AI$19,IF(I27=$AH$20,$AI$20,IF(I27=$AH$21,$AI$21,))))))))))</f>
        <v/>
      </c>
      <c r="L27" s="186" t="str">
        <f t="shared" ref="L27" si="45">IF(OR(ISBLANK(J27),G27="x"),"",J27*K27)</f>
        <v/>
      </c>
      <c r="M27" s="184" t="str">
        <f t="shared" si="27"/>
        <v/>
      </c>
      <c r="N27" s="219"/>
      <c r="O27" s="218"/>
      <c r="P27" s="218"/>
      <c r="Q27" s="293"/>
      <c r="R27" s="199" t="str">
        <f t="shared" ref="R27" si="46">IF(I27=$AH$13,$AI$13,IF(OR(I27=$AH$19,I27=$AH$17),(AB27)/2,AB27))</f>
        <v/>
      </c>
      <c r="S27" s="238" t="str">
        <f t="shared" ref="S27" si="47">IF(OR(ISBLANK(B27),B27=B25),"",SUMIF(B$11:B$114,B27,R$11:R$114))</f>
        <v/>
      </c>
      <c r="T27" s="208" t="str">
        <f>IF(J27+N27+O27+P27+Q27&gt;0,+SUM(L27,R27),"")</f>
        <v/>
      </c>
      <c r="U27" s="550" t="str">
        <f t="shared" ref="U27" si="48">IF(OR(ISBLANK(B27),B27=B25),"",X27+S27)</f>
        <v/>
      </c>
      <c r="V27" s="181" t="str">
        <f>IF(G27="x",R27,"")</f>
        <v/>
      </c>
      <c r="W27" s="524">
        <f>IF(B27=B25,0,SUMIF(B$11:B$114,B27,L$11:L$114))</f>
        <v>0</v>
      </c>
      <c r="X27" s="525" t="str">
        <f t="shared" ref="X27" si="49">IF(J27&lt;1,"",IF(AND(OR(I27=$AH$14,I27=$AH$13),(W27)/J27&gt;X$5),X$5*J27,IF(AND(OR(I27&lt;&gt;$AH$14,I27&lt;&gt;$AH$13),(W27)/J27&gt;X$6),X$6*J27,W27)))</f>
        <v/>
      </c>
      <c r="Y27" s="526" t="str">
        <f>IF(G27="x","",IF(H27="","",H27))</f>
        <v/>
      </c>
      <c r="Z27" s="527">
        <f>IF(G27="X","",I27)</f>
        <v>0</v>
      </c>
      <c r="AA27" s="528">
        <f>IF(G27="X","",J27)</f>
        <v>0</v>
      </c>
      <c r="AB27" s="530" t="str">
        <f>IF(J27+N27+O27+P27+Q27&gt;0,+N27*$AJ$36+O27*$AJ$38+P27*$AJ$40+Q27*$AJ$42,"")</f>
        <v/>
      </c>
      <c r="AC27" s="16"/>
      <c r="AD27" s="427" t="s">
        <v>85</v>
      </c>
      <c r="AE27" s="428"/>
      <c r="AF27" s="428"/>
      <c r="AG27" s="428"/>
      <c r="AH27" s="428"/>
      <c r="AI27" s="428"/>
      <c r="AJ27" s="428"/>
      <c r="AK27" s="428"/>
      <c r="AL27" s="429"/>
    </row>
    <row r="28" spans="1:38" ht="12" customHeight="1" x14ac:dyDescent="0.25">
      <c r="A28" s="154"/>
      <c r="B28" s="169"/>
      <c r="C28" s="173"/>
      <c r="D28" s="174"/>
      <c r="E28" s="174"/>
      <c r="F28" s="175"/>
      <c r="G28" s="538"/>
      <c r="H28" s="202"/>
      <c r="I28" s="242"/>
      <c r="J28" s="206"/>
      <c r="K28" s="188"/>
      <c r="L28" s="183"/>
      <c r="M28" s="185"/>
      <c r="N28" s="219"/>
      <c r="O28" s="218"/>
      <c r="P28" s="218"/>
      <c r="Q28" s="293"/>
      <c r="R28" s="200"/>
      <c r="S28" s="239"/>
      <c r="T28" s="208"/>
      <c r="U28" s="551"/>
      <c r="V28" s="181"/>
      <c r="W28" s="524"/>
      <c r="X28" s="525"/>
      <c r="Y28" s="527"/>
      <c r="Z28" s="527"/>
      <c r="AA28" s="528"/>
      <c r="AB28" s="530"/>
      <c r="AC28" s="16"/>
      <c r="AD28" s="430"/>
      <c r="AE28" s="431"/>
      <c r="AF28" s="431"/>
      <c r="AG28" s="431"/>
      <c r="AH28" s="431"/>
      <c r="AI28" s="431"/>
      <c r="AJ28" s="431"/>
      <c r="AK28" s="431"/>
      <c r="AL28" s="432"/>
    </row>
    <row r="29" spans="1:38" ht="12" customHeight="1" x14ac:dyDescent="0.25">
      <c r="A29" s="154">
        <f>+A27+1</f>
        <v>10</v>
      </c>
      <c r="B29" s="176"/>
      <c r="C29" s="177"/>
      <c r="D29" s="178"/>
      <c r="E29" s="178"/>
      <c r="F29" s="179"/>
      <c r="G29" s="538"/>
      <c r="H29" s="202"/>
      <c r="I29" s="242"/>
      <c r="J29" s="205"/>
      <c r="K29" s="187" t="str">
        <f t="shared" ref="K29" si="50">IF(ISBLANK(I29),"",IF(I29=$AH$13,$AI$13,IF(I29=$AH$14,$AI$14,IF(I29=$AH$15,$AI$15,IF(I29=$AH$16,$AI$16,IF(I29=$AH$17,$AI$17,IF(I29=$AH$18,$AI$18,IF(I29=$AH$19,$AI$19,IF(I29=$AH$20,$AI$20,IF(I29=$AH$21,$AI$21,))))))))))</f>
        <v/>
      </c>
      <c r="L29" s="186" t="str">
        <f t="shared" ref="L29" si="51">IF(OR(ISBLANK(J29),G29="x"),"",J29*K29)</f>
        <v/>
      </c>
      <c r="M29" s="184" t="str">
        <f t="shared" si="27"/>
        <v/>
      </c>
      <c r="N29" s="219"/>
      <c r="O29" s="218"/>
      <c r="P29" s="218"/>
      <c r="Q29" s="293"/>
      <c r="R29" s="199" t="str">
        <f t="shared" ref="R29" si="52">IF(I29=$AH$13,$AI$13,IF(OR(I29=$AH$19,I29=$AH$17),(AB29)/2,AB29))</f>
        <v/>
      </c>
      <c r="S29" s="238" t="str">
        <f t="shared" ref="S29" si="53">IF(OR(ISBLANK(B29),B29=B27),"",SUMIF(B$11:B$114,B29,R$11:R$114))</f>
        <v/>
      </c>
      <c r="T29" s="208" t="str">
        <f>IF(J29+N29+O29+P29+Q29&gt;0,+SUM(L29,R29),"")</f>
        <v/>
      </c>
      <c r="U29" s="550" t="str">
        <f t="shared" ref="U29" si="54">IF(OR(ISBLANK(B29),B29=B27),"",X29+S29)</f>
        <v/>
      </c>
      <c r="V29" s="181" t="str">
        <f>IF(G29="x",R29,"")</f>
        <v/>
      </c>
      <c r="W29" s="524">
        <f>IF(B29=B27,0,SUMIF(B$11:B$114,B29,L$11:L$114))</f>
        <v>0</v>
      </c>
      <c r="X29" s="525" t="str">
        <f t="shared" ref="X29" si="55">IF(J29&lt;1,"",IF(AND(OR(I29=$AH$14,I29=$AH$13),(W29)/J29&gt;X$5),X$5*J29,IF(AND(OR(I29&lt;&gt;$AH$14,I29&lt;&gt;$AH$13),(W29)/J29&gt;X$6),X$6*J29,W29)))</f>
        <v/>
      </c>
      <c r="Y29" s="526" t="str">
        <f>IF(G29="x","",IF(H29="","",H29))</f>
        <v/>
      </c>
      <c r="Z29" s="527">
        <f>IF(G29="X","",I29)</f>
        <v>0</v>
      </c>
      <c r="AA29" s="528">
        <f>IF(G29="X","",J29)</f>
        <v>0</v>
      </c>
      <c r="AB29" s="530" t="str">
        <f>IF(J29+N29+O29+P29+Q29&gt;0,+N29*$AJ$36+O29*$AJ$38+P29*$AJ$40+Q29*$AJ$42,"")</f>
        <v/>
      </c>
      <c r="AC29" s="16"/>
      <c r="AD29" s="430"/>
      <c r="AE29" s="431"/>
      <c r="AF29" s="431"/>
      <c r="AG29" s="431"/>
      <c r="AH29" s="431"/>
      <c r="AI29" s="431"/>
      <c r="AJ29" s="431"/>
      <c r="AK29" s="431"/>
      <c r="AL29" s="432"/>
    </row>
    <row r="30" spans="1:38" ht="12" customHeight="1" x14ac:dyDescent="0.25">
      <c r="A30" s="154"/>
      <c r="B30" s="176"/>
      <c r="C30" s="180"/>
      <c r="D30" s="174"/>
      <c r="E30" s="174"/>
      <c r="F30" s="175"/>
      <c r="G30" s="538"/>
      <c r="H30" s="202"/>
      <c r="I30" s="242"/>
      <c r="J30" s="206"/>
      <c r="K30" s="188"/>
      <c r="L30" s="183"/>
      <c r="M30" s="185"/>
      <c r="N30" s="219"/>
      <c r="O30" s="218"/>
      <c r="P30" s="218"/>
      <c r="Q30" s="293"/>
      <c r="R30" s="200"/>
      <c r="S30" s="239"/>
      <c r="T30" s="208"/>
      <c r="U30" s="551"/>
      <c r="V30" s="181"/>
      <c r="W30" s="524"/>
      <c r="X30" s="525"/>
      <c r="Y30" s="527"/>
      <c r="Z30" s="527"/>
      <c r="AA30" s="528"/>
      <c r="AB30" s="530"/>
      <c r="AC30" s="16"/>
      <c r="AD30" s="430"/>
      <c r="AE30" s="431"/>
      <c r="AF30" s="431"/>
      <c r="AG30" s="431"/>
      <c r="AH30" s="431"/>
      <c r="AI30" s="431"/>
      <c r="AJ30" s="431"/>
      <c r="AK30" s="431"/>
      <c r="AL30" s="432"/>
    </row>
    <row r="31" spans="1:38" ht="12" customHeight="1" x14ac:dyDescent="0.25">
      <c r="A31" s="154">
        <f>+A29+1</f>
        <v>11</v>
      </c>
      <c r="B31" s="176"/>
      <c r="C31" s="241"/>
      <c r="D31" s="178"/>
      <c r="E31" s="178"/>
      <c r="F31" s="179"/>
      <c r="G31" s="538"/>
      <c r="H31" s="202"/>
      <c r="I31" s="242"/>
      <c r="J31" s="210"/>
      <c r="K31" s="187" t="str">
        <f t="shared" ref="K31" si="56">IF(ISBLANK(I31),"",IF(I31=$AH$13,$AI$13,IF(I31=$AH$14,$AI$14,IF(I31=$AH$15,$AI$15,IF(I31=$AH$16,$AI$16,IF(I31=$AH$17,$AI$17,IF(I31=$AH$18,$AI$18,IF(I31=$AH$19,$AI$19,IF(I31=$AH$20,$AI$20,IF(I31=$AH$21,$AI$21,))))))))))</f>
        <v/>
      </c>
      <c r="L31" s="186" t="str">
        <f t="shared" ref="L31" si="57">IF(OR(ISBLANK(J31),G31="x"),"",J31*K31)</f>
        <v/>
      </c>
      <c r="M31" s="184" t="str">
        <f t="shared" si="27"/>
        <v/>
      </c>
      <c r="N31" s="219"/>
      <c r="O31" s="218"/>
      <c r="P31" s="218"/>
      <c r="Q31" s="293"/>
      <c r="R31" s="199" t="str">
        <f t="shared" ref="R31" si="58">IF(I31=$AH$13,$AI$13,IF(OR(I31=$AH$19,I31=$AH$17),(AB31)/2,AB31))</f>
        <v/>
      </c>
      <c r="S31" s="238" t="str">
        <f t="shared" ref="S31" si="59">IF(OR(ISBLANK(B31),B31=B29),"",SUMIF(B$11:B$114,B31,R$11:R$114))</f>
        <v/>
      </c>
      <c r="T31" s="208" t="str">
        <f>IF(J31+N31+O31+P31+Q31&gt;0,+SUM(L31,R31),"")</f>
        <v/>
      </c>
      <c r="U31" s="550" t="str">
        <f t="shared" ref="U31" si="60">IF(OR(ISBLANK(B31),B31=B29),"",X31+S31)</f>
        <v/>
      </c>
      <c r="V31" s="181" t="str">
        <f>IF(G31="x",R31,"")</f>
        <v/>
      </c>
      <c r="W31" s="524">
        <f>IF(B31=B29,0,SUMIF(B$11:B$114,B31,L$11:L$114))</f>
        <v>0</v>
      </c>
      <c r="X31" s="525" t="str">
        <f t="shared" ref="X31" si="61">IF(J31&lt;1,"",IF(AND(OR(I31=$AH$14,I31=$AH$13),(W31)/J31&gt;X$5),X$5*J31,IF(AND(OR(I31&lt;&gt;$AH$14,I31&lt;&gt;$AH$13),(W31)/J31&gt;X$6),X$6*J31,W31)))</f>
        <v/>
      </c>
      <c r="Y31" s="526" t="str">
        <f>IF(G31="x","",IF(H31="","",H31))</f>
        <v/>
      </c>
      <c r="Z31" s="527">
        <f>IF(G31="X","",I31)</f>
        <v>0</v>
      </c>
      <c r="AA31" s="528">
        <f>IF(G31="X","",J31)</f>
        <v>0</v>
      </c>
      <c r="AB31" s="530" t="str">
        <f>IF(J31+N31+O31+P31+Q31&gt;0,+N31*$AJ$36+O31*$AJ$38+P31*$AJ$40+Q31*$AJ$42,"")</f>
        <v/>
      </c>
      <c r="AC31" s="16"/>
      <c r="AD31" s="430"/>
      <c r="AE31" s="431"/>
      <c r="AF31" s="431"/>
      <c r="AG31" s="431"/>
      <c r="AH31" s="431"/>
      <c r="AI31" s="431"/>
      <c r="AJ31" s="431"/>
      <c r="AK31" s="431"/>
      <c r="AL31" s="432"/>
    </row>
    <row r="32" spans="1:38" ht="12" customHeight="1" x14ac:dyDescent="0.25">
      <c r="A32" s="154"/>
      <c r="B32" s="176"/>
      <c r="C32" s="173"/>
      <c r="D32" s="174"/>
      <c r="E32" s="174"/>
      <c r="F32" s="175"/>
      <c r="G32" s="538"/>
      <c r="H32" s="202"/>
      <c r="I32" s="242"/>
      <c r="J32" s="206"/>
      <c r="K32" s="188"/>
      <c r="L32" s="183"/>
      <c r="M32" s="185"/>
      <c r="N32" s="219"/>
      <c r="O32" s="218"/>
      <c r="P32" s="218"/>
      <c r="Q32" s="293"/>
      <c r="R32" s="200"/>
      <c r="S32" s="239"/>
      <c r="T32" s="208"/>
      <c r="U32" s="551"/>
      <c r="V32" s="181"/>
      <c r="W32" s="524"/>
      <c r="X32" s="525"/>
      <c r="Y32" s="527"/>
      <c r="Z32" s="527"/>
      <c r="AA32" s="528"/>
      <c r="AB32" s="530"/>
      <c r="AC32" s="16"/>
      <c r="AD32" s="433"/>
      <c r="AE32" s="434"/>
      <c r="AF32" s="434"/>
      <c r="AG32" s="434"/>
      <c r="AH32" s="434"/>
      <c r="AI32" s="434"/>
      <c r="AJ32" s="434"/>
      <c r="AK32" s="434"/>
      <c r="AL32" s="435"/>
    </row>
    <row r="33" spans="1:38" ht="12" customHeight="1" x14ac:dyDescent="0.25">
      <c r="A33" s="154">
        <f>+A31+1</f>
        <v>12</v>
      </c>
      <c r="B33" s="176"/>
      <c r="C33" s="241"/>
      <c r="D33" s="178"/>
      <c r="E33" s="178"/>
      <c r="F33" s="179"/>
      <c r="G33" s="538"/>
      <c r="H33" s="202"/>
      <c r="I33" s="242"/>
      <c r="J33" s="210"/>
      <c r="K33" s="187" t="str">
        <f t="shared" ref="K33" si="62">IF(ISBLANK(I33),"",IF(I33=$AH$13,$AI$13,IF(I33=$AH$14,$AI$14,IF(I33=$AH$15,$AI$15,IF(I33=$AH$16,$AI$16,IF(I33=$AH$17,$AI$17,IF(I33=$AH$18,$AI$18,IF(I33=$AH$19,$AI$19,IF(I33=$AH$20,$AI$20,IF(I33=$AH$21,$AI$21,))))))))))</f>
        <v/>
      </c>
      <c r="L33" s="186" t="str">
        <f t="shared" ref="L33" si="63">IF(OR(ISBLANK(J33),G33="x"),"",J33*K33)</f>
        <v/>
      </c>
      <c r="M33" s="184" t="str">
        <f t="shared" si="27"/>
        <v/>
      </c>
      <c r="N33" s="219"/>
      <c r="O33" s="218"/>
      <c r="P33" s="218"/>
      <c r="Q33" s="293"/>
      <c r="R33" s="199" t="str">
        <f t="shared" ref="R33" si="64">IF(I33=$AH$13,$AI$13,IF(OR(I33=$AH$19,I33=$AH$17),(AB33)/2,AB33))</f>
        <v/>
      </c>
      <c r="S33" s="238" t="str">
        <f t="shared" ref="S33" si="65">IF(OR(ISBLANK(B33),B33=B31),"",SUMIF(B$11:B$114,B33,R$11:R$114))</f>
        <v/>
      </c>
      <c r="T33" s="208" t="str">
        <f>IF(J33+N33+O33+P33+Q33&gt;0,+SUM(L33,R33),"")</f>
        <v/>
      </c>
      <c r="U33" s="550" t="str">
        <f t="shared" ref="U33" si="66">IF(OR(ISBLANK(B33),B33=B31),"",X33+S33)</f>
        <v/>
      </c>
      <c r="V33" s="181" t="str">
        <f>IF(G33="x",R33,"")</f>
        <v/>
      </c>
      <c r="W33" s="524">
        <f>IF(B33=B31,0,SUMIF(B$11:B$114,B33,L$11:L$114))</f>
        <v>0</v>
      </c>
      <c r="X33" s="525" t="str">
        <f t="shared" ref="X33" si="67">IF(J33&lt;1,"",IF(AND(OR(I33=$AH$14,I33=$AH$13),(W33)/J33&gt;X$5),X$5*J33,IF(AND(OR(I33&lt;&gt;$AH$14,I33&lt;&gt;$AH$13),(W33)/J33&gt;X$6),X$6*J33,W33)))</f>
        <v/>
      </c>
      <c r="Y33" s="526" t="str">
        <f>IF(G33="x","",IF(H33="","",H33))</f>
        <v/>
      </c>
      <c r="Z33" s="527">
        <f>IF(G33="X","",I33)</f>
        <v>0</v>
      </c>
      <c r="AA33" s="528">
        <f>IF(G33="X","",J33)</f>
        <v>0</v>
      </c>
      <c r="AB33" s="530" t="str">
        <f>IF(J33+N33+O33+P33+Q33&gt;0,+N33*$AJ$36+O33*$AJ$38+P33*$AJ$40+Q33*$AJ$42,"")</f>
        <v/>
      </c>
      <c r="AC33" s="16"/>
      <c r="AD33" s="196" t="s">
        <v>57</v>
      </c>
      <c r="AE33" s="197"/>
      <c r="AF33" s="197"/>
      <c r="AG33" s="197"/>
      <c r="AH33" s="197"/>
      <c r="AI33" s="197"/>
      <c r="AJ33" s="197"/>
      <c r="AK33" s="197"/>
      <c r="AL33" s="198"/>
    </row>
    <row r="34" spans="1:38" ht="12" customHeight="1" x14ac:dyDescent="0.25">
      <c r="A34" s="154"/>
      <c r="B34" s="176"/>
      <c r="C34" s="173"/>
      <c r="D34" s="174"/>
      <c r="E34" s="174"/>
      <c r="F34" s="175"/>
      <c r="G34" s="538"/>
      <c r="H34" s="202"/>
      <c r="I34" s="242"/>
      <c r="J34" s="206"/>
      <c r="K34" s="188"/>
      <c r="L34" s="183"/>
      <c r="M34" s="185"/>
      <c r="N34" s="219"/>
      <c r="O34" s="218"/>
      <c r="P34" s="218"/>
      <c r="Q34" s="293"/>
      <c r="R34" s="200"/>
      <c r="S34" s="239"/>
      <c r="T34" s="208"/>
      <c r="U34" s="551"/>
      <c r="V34" s="181"/>
      <c r="W34" s="524"/>
      <c r="X34" s="525"/>
      <c r="Y34" s="527"/>
      <c r="Z34" s="527"/>
      <c r="AA34" s="528"/>
      <c r="AB34" s="530"/>
      <c r="AC34" s="16"/>
      <c r="AD34" s="333" t="s">
        <v>95</v>
      </c>
      <c r="AE34" s="328" t="s">
        <v>63</v>
      </c>
      <c r="AF34" s="329"/>
      <c r="AG34" s="330"/>
      <c r="AH34" s="345" t="s">
        <v>24</v>
      </c>
      <c r="AI34" s="346"/>
      <c r="AJ34" s="194" t="s">
        <v>25</v>
      </c>
      <c r="AK34" s="194"/>
      <c r="AL34" s="341" t="s">
        <v>23</v>
      </c>
    </row>
    <row r="35" spans="1:38" ht="12" customHeight="1" thickBot="1" x14ac:dyDescent="0.3">
      <c r="A35" s="154">
        <f>+A33+1</f>
        <v>13</v>
      </c>
      <c r="B35" s="324"/>
      <c r="C35" s="177"/>
      <c r="D35" s="178"/>
      <c r="E35" s="178"/>
      <c r="F35" s="179"/>
      <c r="G35" s="538"/>
      <c r="H35" s="326"/>
      <c r="I35" s="207"/>
      <c r="J35" s="210"/>
      <c r="K35" s="187" t="str">
        <f t="shared" ref="K35" si="68">IF(ISBLANK(I35),"",IF(I35=$AH$13,$AI$13,IF(I35=$AH$14,$AI$14,IF(I35=$AH$15,$AI$15,IF(I35=$AH$16,$AI$16,IF(I35=$AH$17,$AI$17,IF(I35=$AH$18,$AI$18,IF(I35=$AH$19,$AI$19,IF(I35=$AH$20,$AI$20,IF(I35=$AH$21,$AI$21,))))))))))</f>
        <v/>
      </c>
      <c r="L35" s="186" t="str">
        <f t="shared" ref="L35" si="69">IF(OR(ISBLANK(J35),G35="x"),"",J35*K35)</f>
        <v/>
      </c>
      <c r="M35" s="184" t="str">
        <f t="shared" si="27"/>
        <v/>
      </c>
      <c r="N35" s="307"/>
      <c r="O35" s="230"/>
      <c r="P35" s="218"/>
      <c r="Q35" s="293"/>
      <c r="R35" s="199" t="str">
        <f t="shared" ref="R35" si="70">IF(I35=$AH$13,$AI$13,IF(OR(I35=$AH$19,I35=$AH$17),(AB35)/2,AB35))</f>
        <v/>
      </c>
      <c r="S35" s="238" t="str">
        <f t="shared" ref="S35" si="71">IF(OR(ISBLANK(B35),B35=B33),"",SUMIF(B$11:B$114,B35,R$11:R$114))</f>
        <v/>
      </c>
      <c r="T35" s="208" t="str">
        <f>IF(J35+N35+O35+P35+Q35&gt;0,+SUM(L35,R35),"")</f>
        <v/>
      </c>
      <c r="U35" s="550" t="str">
        <f t="shared" ref="U35" si="72">IF(OR(ISBLANK(B35),B35=B33),"",X35+S35)</f>
        <v/>
      </c>
      <c r="V35" s="181" t="str">
        <f>IF(G35="x",R35,"")</f>
        <v/>
      </c>
      <c r="W35" s="524">
        <f>IF(B35=B33,0,SUMIF(B$11:B$114,B35,L$11:L$114))</f>
        <v>0</v>
      </c>
      <c r="X35" s="525" t="str">
        <f t="shared" ref="X35" si="73">IF(J35&lt;1,"",IF(AND(OR(I35=$AH$14,I35=$AH$13),(W35)/J35&gt;X$5),X$5*J35,IF(AND(OR(I35&lt;&gt;$AH$14,I35&lt;&gt;$AH$13),(W35)/J35&gt;X$6),X$6*J35,W35)))</f>
        <v/>
      </c>
      <c r="Y35" s="526" t="str">
        <f>IF(G35="x","",IF(H35="","",H35))</f>
        <v/>
      </c>
      <c r="Z35" s="527">
        <f>IF(G35="X","",I35)</f>
        <v>0</v>
      </c>
      <c r="AA35" s="528">
        <f>IF(G35="X","",J35)</f>
        <v>0</v>
      </c>
      <c r="AB35" s="530" t="str">
        <f>IF(J35+N35+O35+P35+Q35&gt;0,+N35*$AJ$36+O35*$AJ$38+P35*$AJ$40+Q35*$AJ$42,"")</f>
        <v/>
      </c>
      <c r="AC35" s="16"/>
      <c r="AD35" s="334"/>
      <c r="AE35" s="331"/>
      <c r="AF35" s="331"/>
      <c r="AG35" s="332"/>
      <c r="AH35" s="54"/>
      <c r="AI35" s="55">
        <f>SUM(AH36:AH43)</f>
        <v>0</v>
      </c>
      <c r="AJ35" s="195"/>
      <c r="AK35" s="195"/>
      <c r="AL35" s="342"/>
    </row>
    <row r="36" spans="1:38" ht="12" customHeight="1" thickTop="1" x14ac:dyDescent="0.25">
      <c r="A36" s="154"/>
      <c r="B36" s="325"/>
      <c r="C36" s="180"/>
      <c r="D36" s="174"/>
      <c r="E36" s="174"/>
      <c r="F36" s="175"/>
      <c r="G36" s="538"/>
      <c r="H36" s="327"/>
      <c r="I36" s="204"/>
      <c r="J36" s="206"/>
      <c r="K36" s="188"/>
      <c r="L36" s="183"/>
      <c r="M36" s="185"/>
      <c r="N36" s="308"/>
      <c r="O36" s="231"/>
      <c r="P36" s="218"/>
      <c r="Q36" s="293"/>
      <c r="R36" s="200"/>
      <c r="S36" s="239"/>
      <c r="T36" s="208"/>
      <c r="U36" s="551"/>
      <c r="V36" s="181"/>
      <c r="W36" s="524"/>
      <c r="X36" s="525"/>
      <c r="Y36" s="527"/>
      <c r="Z36" s="527"/>
      <c r="AA36" s="528"/>
      <c r="AB36" s="530"/>
      <c r="AC36" s="16"/>
      <c r="AD36" s="335"/>
      <c r="AE36" s="214" t="s">
        <v>42</v>
      </c>
      <c r="AF36" s="215"/>
      <c r="AG36" s="215"/>
      <c r="AH36" s="76">
        <f>SUM(SUMIF(I11:I114,{"c","k"},N11:N114))</f>
        <v>0</v>
      </c>
      <c r="AI36" s="119" t="s">
        <v>87</v>
      </c>
      <c r="AJ36" s="343">
        <v>8</v>
      </c>
      <c r="AK36" s="344"/>
      <c r="AL36" s="340" t="str">
        <f>IF(N$7&gt;0,+AJ36*(AH37+0.5*AH36),"")</f>
        <v/>
      </c>
    </row>
    <row r="37" spans="1:38" ht="12" customHeight="1" x14ac:dyDescent="0.25">
      <c r="A37" s="154">
        <f>+A35+1</f>
        <v>14</v>
      </c>
      <c r="B37" s="176"/>
      <c r="C37" s="177"/>
      <c r="D37" s="178"/>
      <c r="E37" s="178"/>
      <c r="F37" s="179"/>
      <c r="G37" s="538"/>
      <c r="H37" s="202"/>
      <c r="I37" s="242"/>
      <c r="J37" s="210"/>
      <c r="K37" s="187" t="str">
        <f t="shared" ref="K37" si="74">IF(ISBLANK(I37),"",IF(I37=$AH$13,$AI$13,IF(I37=$AH$14,$AI$14,IF(I37=$AH$15,$AI$15,IF(I37=$AH$16,$AI$16,IF(I37=$AH$17,$AI$17,IF(I37=$AH$18,$AI$18,IF(I37=$AH$19,$AI$19,IF(I37=$AH$20,$AI$20,IF(I37=$AH$21,$AI$21,))))))))))</f>
        <v/>
      </c>
      <c r="L37" s="186" t="str">
        <f t="shared" ref="L37" si="75">IF(OR(ISBLANK(J37),G37="x"),"",J37*K37)</f>
        <v/>
      </c>
      <c r="M37" s="184" t="str">
        <f t="shared" si="27"/>
        <v/>
      </c>
      <c r="N37" s="219"/>
      <c r="O37" s="218"/>
      <c r="P37" s="218"/>
      <c r="Q37" s="293"/>
      <c r="R37" s="199" t="str">
        <f t="shared" ref="R37" si="76">IF(I37=$AH$13,$AI$13,IF(OR(I37=$AH$19,I37=$AH$17),(AB37)/2,AB37))</f>
        <v/>
      </c>
      <c r="S37" s="238" t="str">
        <f t="shared" ref="S37" si="77">IF(OR(ISBLANK(B37),B37=B35),"",SUMIF(B$11:B$114,B37,R$11:R$114))</f>
        <v/>
      </c>
      <c r="T37" s="208" t="str">
        <f>IF(J37+N37+O37+P37+Q37&gt;0,+SUM(L37,R37),"")</f>
        <v/>
      </c>
      <c r="U37" s="550" t="str">
        <f t="shared" ref="U37" si="78">IF(OR(ISBLANK(B37),B37=B35),"",X37+S37)</f>
        <v/>
      </c>
      <c r="V37" s="181" t="str">
        <f>IF(G37="x",R37,"")</f>
        <v/>
      </c>
      <c r="W37" s="524">
        <f>IF(B37=B35,0,SUMIF(B$11:B$114,B37,L$11:L$114))</f>
        <v>0</v>
      </c>
      <c r="X37" s="525" t="str">
        <f t="shared" ref="X37" si="79">IF(J37&lt;1,"",IF(AND(OR(I37=$AH$14,I37=$AH$13),(W37)/J37&gt;X$5),X$5*J37,IF(AND(OR(I37&lt;&gt;$AH$14,I37&lt;&gt;$AH$13),(W37)/J37&gt;X$6),X$6*J37,W37)))</f>
        <v/>
      </c>
      <c r="Y37" s="526" t="str">
        <f>IF(G37="x","",IF(H37="","",H37))</f>
        <v/>
      </c>
      <c r="Z37" s="527">
        <f>IF(G37="X","",I37)</f>
        <v>0</v>
      </c>
      <c r="AA37" s="528">
        <f>IF(G37="X","",J37)</f>
        <v>0</v>
      </c>
      <c r="AB37" s="530" t="str">
        <f>IF(J37+N37+O37+P37+Q37&gt;0,+N37*$AJ$36+O37*$AJ$38+P37*$AJ$40+Q37*$AJ$42,"")</f>
        <v/>
      </c>
      <c r="AC37" s="16"/>
      <c r="AD37" s="78">
        <f>SUMIF(I11:I114,$AH$13,N11:N114)</f>
        <v>0</v>
      </c>
      <c r="AE37" s="214"/>
      <c r="AF37" s="215"/>
      <c r="AG37" s="215"/>
      <c r="AH37" s="139">
        <f>+N7-AH36</f>
        <v>0</v>
      </c>
      <c r="AI37" s="120" t="s">
        <v>41</v>
      </c>
      <c r="AJ37" s="336"/>
      <c r="AK37" s="337"/>
      <c r="AL37" s="340"/>
    </row>
    <row r="38" spans="1:38" ht="12" customHeight="1" x14ac:dyDescent="0.25">
      <c r="A38" s="154"/>
      <c r="B38" s="176"/>
      <c r="C38" s="180"/>
      <c r="D38" s="174"/>
      <c r="E38" s="174"/>
      <c r="F38" s="175"/>
      <c r="G38" s="538"/>
      <c r="H38" s="202"/>
      <c r="I38" s="242"/>
      <c r="J38" s="206"/>
      <c r="K38" s="188"/>
      <c r="L38" s="183"/>
      <c r="M38" s="185"/>
      <c r="N38" s="219"/>
      <c r="O38" s="218"/>
      <c r="P38" s="218"/>
      <c r="Q38" s="293"/>
      <c r="R38" s="200"/>
      <c r="S38" s="239"/>
      <c r="T38" s="208"/>
      <c r="U38" s="551"/>
      <c r="V38" s="181"/>
      <c r="W38" s="524"/>
      <c r="X38" s="525"/>
      <c r="Y38" s="527"/>
      <c r="Z38" s="527"/>
      <c r="AA38" s="528"/>
      <c r="AB38" s="530"/>
      <c r="AC38" s="16"/>
      <c r="AD38" s="79"/>
      <c r="AE38" s="214" t="s">
        <v>26</v>
      </c>
      <c r="AF38" s="215"/>
      <c r="AG38" s="215"/>
      <c r="AH38" s="77">
        <f>SUM(SUMIF(I11:I114,{"c","k"},O11:O114))</f>
        <v>0</v>
      </c>
      <c r="AI38" s="119" t="s">
        <v>87</v>
      </c>
      <c r="AJ38" s="336">
        <v>5</v>
      </c>
      <c r="AK38" s="337"/>
      <c r="AL38" s="340" t="str">
        <f>IF(O$7&gt;0,+AJ38*(AH39+0.5*AH38),"")</f>
        <v/>
      </c>
    </row>
    <row r="39" spans="1:38" ht="12" customHeight="1" x14ac:dyDescent="0.25">
      <c r="A39" s="154">
        <f>+A37+1</f>
        <v>15</v>
      </c>
      <c r="B39" s="176"/>
      <c r="C39" s="177"/>
      <c r="D39" s="178"/>
      <c r="E39" s="178"/>
      <c r="F39" s="179"/>
      <c r="G39" s="538"/>
      <c r="H39" s="202"/>
      <c r="I39" s="242"/>
      <c r="J39" s="210"/>
      <c r="K39" s="187" t="str">
        <f t="shared" ref="K39" si="80">IF(ISBLANK(I39),"",IF(I39=$AH$13,$AI$13,IF(I39=$AH$14,$AI$14,IF(I39=$AH$15,$AI$15,IF(I39=$AH$16,$AI$16,IF(I39=$AH$17,$AI$17,IF(I39=$AH$18,$AI$18,IF(I39=$AH$19,$AI$19,IF(I39=$AH$20,$AI$20,IF(I39=$AH$21,$AI$21,))))))))))</f>
        <v/>
      </c>
      <c r="L39" s="186" t="str">
        <f t="shared" ref="L39" si="81">IF(OR(ISBLANK(J39),G39="x"),"",J39*K39)</f>
        <v/>
      </c>
      <c r="M39" s="184" t="str">
        <f t="shared" si="27"/>
        <v/>
      </c>
      <c r="N39" s="219"/>
      <c r="O39" s="218"/>
      <c r="P39" s="218"/>
      <c r="Q39" s="293"/>
      <c r="R39" s="199" t="str">
        <f t="shared" ref="R39" si="82">IF(I39=$AH$13,$AI$13,IF(OR(I39=$AH$19,I39=$AH$17),(AB39)/2,AB39))</f>
        <v/>
      </c>
      <c r="S39" s="238" t="str">
        <f t="shared" ref="S39" si="83">IF(OR(ISBLANK(B39),B39=B37),"",SUMIF(B$11:B$114,B39,R$11:R$114))</f>
        <v/>
      </c>
      <c r="T39" s="208" t="str">
        <f>IF(J39+N39+O39+P39+Q39&gt;0,+SUM(L39,R39),"")</f>
        <v/>
      </c>
      <c r="U39" s="550" t="str">
        <f t="shared" ref="U39" si="84">IF(OR(ISBLANK(B39),B39=B37),"",X39+S39)</f>
        <v/>
      </c>
      <c r="V39" s="181" t="str">
        <f>IF(G39="x",R39,"")</f>
        <v/>
      </c>
      <c r="W39" s="524">
        <f>IF(B39=B37,0,SUMIF(B$11:B$114,B39,L$11:L$114))</f>
        <v>0</v>
      </c>
      <c r="X39" s="525" t="str">
        <f t="shared" ref="X39" si="85">IF(J39&lt;1,"",IF(AND(OR(I39=$AH$14,I39=$AH$13),(W39)/J39&gt;X$5),X$5*J39,IF(AND(OR(I39&lt;&gt;$AH$14,I39&lt;&gt;$AH$13),(W39)/J39&gt;X$6),X$6*J39,W39)))</f>
        <v/>
      </c>
      <c r="Y39" s="526" t="str">
        <f>IF(G39="x","",IF(H39="","",H39))</f>
        <v/>
      </c>
      <c r="Z39" s="527">
        <f>IF(G39="X","",I39)</f>
        <v>0</v>
      </c>
      <c r="AA39" s="528">
        <f>IF(G39="X","",J39)</f>
        <v>0</v>
      </c>
      <c r="AB39" s="530" t="str">
        <f>IF(J39+N39+O39+P39+Q39&gt;0,+N39*$AJ$36+O39*$AJ$38+P39*$AJ$40+Q39*$AJ$42,"")</f>
        <v/>
      </c>
      <c r="AC39" s="16"/>
      <c r="AD39" s="80">
        <f>SUMIF(I11:I114,$AH$13,O11:O114)</f>
        <v>0</v>
      </c>
      <c r="AE39" s="214"/>
      <c r="AF39" s="215"/>
      <c r="AG39" s="215"/>
      <c r="AH39" s="140">
        <f>+O7-AH38</f>
        <v>0</v>
      </c>
      <c r="AI39" s="76" t="s">
        <v>41</v>
      </c>
      <c r="AJ39" s="336"/>
      <c r="AK39" s="337"/>
      <c r="AL39" s="340"/>
    </row>
    <row r="40" spans="1:38" ht="12" customHeight="1" x14ac:dyDescent="0.25">
      <c r="A40" s="154"/>
      <c r="B40" s="176"/>
      <c r="C40" s="180"/>
      <c r="D40" s="174"/>
      <c r="E40" s="174"/>
      <c r="F40" s="175"/>
      <c r="G40" s="538"/>
      <c r="H40" s="202"/>
      <c r="I40" s="242"/>
      <c r="J40" s="206"/>
      <c r="K40" s="188"/>
      <c r="L40" s="183"/>
      <c r="M40" s="185"/>
      <c r="N40" s="219"/>
      <c r="O40" s="218"/>
      <c r="P40" s="218"/>
      <c r="Q40" s="293"/>
      <c r="R40" s="200"/>
      <c r="S40" s="239"/>
      <c r="T40" s="208"/>
      <c r="U40" s="551"/>
      <c r="V40" s="181"/>
      <c r="W40" s="524"/>
      <c r="X40" s="525"/>
      <c r="Y40" s="527"/>
      <c r="Z40" s="527"/>
      <c r="AA40" s="528"/>
      <c r="AB40" s="530"/>
      <c r="AC40" s="16"/>
      <c r="AD40" s="79"/>
      <c r="AE40" s="214" t="s">
        <v>30</v>
      </c>
      <c r="AF40" s="215"/>
      <c r="AG40" s="215"/>
      <c r="AH40" s="77">
        <f>SUM(SUMIF(I11:I114,{"c","k"},P11:P114))</f>
        <v>0</v>
      </c>
      <c r="AI40" s="119" t="s">
        <v>87</v>
      </c>
      <c r="AJ40" s="336">
        <v>7</v>
      </c>
      <c r="AK40" s="337"/>
      <c r="AL40" s="340" t="str">
        <f>IF(P$7&gt;0,+AJ40*(AH41+0.5*AH40),"")</f>
        <v/>
      </c>
    </row>
    <row r="41" spans="1:38" ht="12" customHeight="1" x14ac:dyDescent="0.25">
      <c r="A41" s="154">
        <f>+A39+1</f>
        <v>16</v>
      </c>
      <c r="B41" s="176"/>
      <c r="C41" s="177"/>
      <c r="D41" s="178"/>
      <c r="E41" s="178"/>
      <c r="F41" s="179"/>
      <c r="G41" s="538"/>
      <c r="H41" s="202"/>
      <c r="I41" s="242"/>
      <c r="J41" s="210"/>
      <c r="K41" s="187" t="str">
        <f t="shared" ref="K41" si="86">IF(ISBLANK(I41),"",IF(I41=$AH$13,$AI$13,IF(I41=$AH$14,$AI$14,IF(I41=$AH$15,$AI$15,IF(I41=$AH$16,$AI$16,IF(I41=$AH$17,$AI$17,IF(I41=$AH$18,$AI$18,IF(I41=$AH$19,$AI$19,IF(I41=$AH$20,$AI$20,IF(I41=$AH$21,$AI$21,))))))))))</f>
        <v/>
      </c>
      <c r="L41" s="186" t="str">
        <f t="shared" ref="L41" si="87">IF(OR(ISBLANK(J41),G41="x"),"",J41*K41)</f>
        <v/>
      </c>
      <c r="M41" s="184" t="str">
        <f t="shared" si="27"/>
        <v/>
      </c>
      <c r="N41" s="219"/>
      <c r="O41" s="218"/>
      <c r="P41" s="218"/>
      <c r="Q41" s="293"/>
      <c r="R41" s="199" t="str">
        <f t="shared" ref="R41" si="88">IF(I41=$AH$13,$AI$13,IF(OR(I41=$AH$19,I41=$AH$17),(AB41)/2,AB41))</f>
        <v/>
      </c>
      <c r="S41" s="238" t="str">
        <f t="shared" ref="S41" si="89">IF(OR(ISBLANK(B41),B41=B39),"",SUMIF(B$11:B$114,B41,R$11:R$114))</f>
        <v/>
      </c>
      <c r="T41" s="208" t="str">
        <f>IF(J41+N41+O41+P41+Q41&gt;0,+SUM(L41,R41),"")</f>
        <v/>
      </c>
      <c r="U41" s="550" t="str">
        <f t="shared" ref="U41" si="90">IF(OR(ISBLANK(B41),B41=B39),"",X41+S41)</f>
        <v/>
      </c>
      <c r="V41" s="181" t="str">
        <f>IF(G41="x",R41,"")</f>
        <v/>
      </c>
      <c r="W41" s="524">
        <f>IF(B41=B39,0,SUMIF(B$11:B$114,B41,L$11:L$114))</f>
        <v>0</v>
      </c>
      <c r="X41" s="525" t="str">
        <f t="shared" ref="X41" si="91">IF(J41&lt;1,"",IF(AND(OR(I41=$AH$14,I41=$AH$13),(W41)/J41&gt;X$5),X$5*J41,IF(AND(OR(I41&lt;&gt;$AH$14,I41&lt;&gt;$AH$13),(W41)/J41&gt;X$6),X$6*J41,W41)))</f>
        <v/>
      </c>
      <c r="Y41" s="526" t="str">
        <f>IF(G41="x","",IF(H41="","",H41))</f>
        <v/>
      </c>
      <c r="Z41" s="527">
        <f>IF(G41="X","",I41)</f>
        <v>0</v>
      </c>
      <c r="AA41" s="528">
        <f>IF(G41="X","",J41)</f>
        <v>0</v>
      </c>
      <c r="AB41" s="530" t="str">
        <f>IF(J41+N41+O41+P41+Q41&gt;0,+N41*$AJ$36+O41*$AJ$38+P41*$AJ$40+Q41*$AJ$42,"")</f>
        <v/>
      </c>
      <c r="AC41" s="16"/>
      <c r="AD41" s="80">
        <f>SUMIF(I11:I114,$AH$13,P11:P114)</f>
        <v>0</v>
      </c>
      <c r="AE41" s="214"/>
      <c r="AF41" s="215"/>
      <c r="AG41" s="215"/>
      <c r="AH41" s="46">
        <f>+P7-AH40</f>
        <v>0</v>
      </c>
      <c r="AI41" s="76" t="s">
        <v>41</v>
      </c>
      <c r="AJ41" s="336"/>
      <c r="AK41" s="337"/>
      <c r="AL41" s="340"/>
    </row>
    <row r="42" spans="1:38" ht="12" customHeight="1" x14ac:dyDescent="0.25">
      <c r="A42" s="154"/>
      <c r="B42" s="176"/>
      <c r="C42" s="180"/>
      <c r="D42" s="174"/>
      <c r="E42" s="174"/>
      <c r="F42" s="175"/>
      <c r="G42" s="538"/>
      <c r="H42" s="202"/>
      <c r="I42" s="242"/>
      <c r="J42" s="206"/>
      <c r="K42" s="188"/>
      <c r="L42" s="183"/>
      <c r="M42" s="185"/>
      <c r="N42" s="219"/>
      <c r="O42" s="218"/>
      <c r="P42" s="218"/>
      <c r="Q42" s="293"/>
      <c r="R42" s="200"/>
      <c r="S42" s="239"/>
      <c r="T42" s="208"/>
      <c r="U42" s="551"/>
      <c r="V42" s="181"/>
      <c r="W42" s="524"/>
      <c r="X42" s="525"/>
      <c r="Y42" s="527"/>
      <c r="Z42" s="527"/>
      <c r="AA42" s="528"/>
      <c r="AB42" s="530"/>
      <c r="AC42" s="16"/>
      <c r="AD42" s="79"/>
      <c r="AE42" s="347" t="s">
        <v>32</v>
      </c>
      <c r="AF42" s="215"/>
      <c r="AG42" s="215"/>
      <c r="AH42" s="113">
        <f>SUM(SUMIF(I11:I114,{"c","k"},Q11:Q114))</f>
        <v>0</v>
      </c>
      <c r="AI42" s="119" t="s">
        <v>87</v>
      </c>
      <c r="AJ42" s="234">
        <v>0</v>
      </c>
      <c r="AK42" s="235"/>
      <c r="AL42" s="340" t="str">
        <f>IF(Q$7&gt;0,+AJ42*(AH43+0.5*AH42),"")</f>
        <v/>
      </c>
    </row>
    <row r="43" spans="1:38" ht="12" customHeight="1" thickBot="1" x14ac:dyDescent="0.3">
      <c r="A43" s="154">
        <f>+A41+1</f>
        <v>17</v>
      </c>
      <c r="B43" s="176"/>
      <c r="C43" s="177"/>
      <c r="D43" s="178"/>
      <c r="E43" s="178"/>
      <c r="F43" s="179"/>
      <c r="G43" s="538"/>
      <c r="H43" s="202"/>
      <c r="I43" s="242"/>
      <c r="J43" s="210"/>
      <c r="K43" s="187" t="str">
        <f t="shared" ref="K43" si="92">IF(ISBLANK(I43),"",IF(I43=$AH$13,$AI$13,IF(I43=$AH$14,$AI$14,IF(I43=$AH$15,$AI$15,IF(I43=$AH$16,$AI$16,IF(I43=$AH$17,$AI$17,IF(I43=$AH$18,$AI$18,IF(I43=$AH$19,$AI$19,IF(I43=$AH$20,$AI$20,IF(I43=$AH$21,$AI$21,))))))))))</f>
        <v/>
      </c>
      <c r="L43" s="186" t="str">
        <f t="shared" ref="L43" si="93">IF(OR(ISBLANK(J43),G43="x"),"",J43*K43)</f>
        <v/>
      </c>
      <c r="M43" s="184" t="str">
        <f t="shared" si="27"/>
        <v/>
      </c>
      <c r="N43" s="219"/>
      <c r="O43" s="218"/>
      <c r="P43" s="218"/>
      <c r="Q43" s="293"/>
      <c r="R43" s="199" t="str">
        <f t="shared" ref="R43" si="94">IF(I43=$AH$13,$AI$13,IF(OR(I43=$AH$19,I43=$AH$17),(AB43)/2,AB43))</f>
        <v/>
      </c>
      <c r="S43" s="238" t="str">
        <f t="shared" ref="S43" si="95">IF(OR(ISBLANK(B43),B43=B41),"",SUMIF(B$11:B$114,B43,R$11:R$114))</f>
        <v/>
      </c>
      <c r="T43" s="208" t="str">
        <f>IF(J43+N43+O43+P43+Q43&gt;0,+SUM(L43,R43),"")</f>
        <v/>
      </c>
      <c r="U43" s="550" t="str">
        <f t="shared" ref="U43" si="96">IF(OR(ISBLANK(B43),B43=B41),"",X43+S43)</f>
        <v/>
      </c>
      <c r="V43" s="181" t="str">
        <f>IF(G43="x",R43,"")</f>
        <v/>
      </c>
      <c r="W43" s="524">
        <f>IF(B43=B41,0,SUMIF(B$11:B$114,B43,L$11:L$114))</f>
        <v>0</v>
      </c>
      <c r="X43" s="525" t="str">
        <f t="shared" ref="X43" si="97">IF(J43&lt;1,"",IF(AND(OR(I43=$AH$14,I43=$AH$13),(W43)/J43&gt;X$5),X$5*J43,IF(AND(OR(I43&lt;&gt;$AH$14,I43&lt;&gt;$AH$13),(W43)/J43&gt;X$6),X$6*J43,W43)))</f>
        <v/>
      </c>
      <c r="Y43" s="526" t="str">
        <f>IF(G43="x","",IF(H43="","",H43))</f>
        <v/>
      </c>
      <c r="Z43" s="527">
        <f>IF(G43="X","",I43)</f>
        <v>0</v>
      </c>
      <c r="AA43" s="528">
        <f>IF(G43="X","",J43)</f>
        <v>0</v>
      </c>
      <c r="AB43" s="530" t="str">
        <f>IF(J43+N43+O43+P43+Q43&gt;0,+N43*$AJ$36+O43*$AJ$38+P43*$AJ$40+Q43*$AJ$42,"")</f>
        <v/>
      </c>
      <c r="AC43" s="16"/>
      <c r="AD43" s="80">
        <f>SUMIF(I11:I114,$AH$13,Q11:Q114)</f>
        <v>0</v>
      </c>
      <c r="AE43" s="348"/>
      <c r="AF43" s="349"/>
      <c r="AG43" s="349"/>
      <c r="AH43" s="114">
        <f>+Q7-AH42</f>
        <v>0</v>
      </c>
      <c r="AI43" s="121" t="s">
        <v>41</v>
      </c>
      <c r="AJ43" s="236"/>
      <c r="AK43" s="237"/>
      <c r="AL43" s="350"/>
    </row>
    <row r="44" spans="1:38" ht="12" customHeight="1" thickTop="1" x14ac:dyDescent="0.25">
      <c r="A44" s="154"/>
      <c r="B44" s="176"/>
      <c r="C44" s="180"/>
      <c r="D44" s="174"/>
      <c r="E44" s="174"/>
      <c r="F44" s="175"/>
      <c r="G44" s="538"/>
      <c r="H44" s="202"/>
      <c r="I44" s="242"/>
      <c r="J44" s="206"/>
      <c r="K44" s="188"/>
      <c r="L44" s="183"/>
      <c r="M44" s="185"/>
      <c r="N44" s="219"/>
      <c r="O44" s="218"/>
      <c r="P44" s="218"/>
      <c r="Q44" s="293"/>
      <c r="R44" s="200"/>
      <c r="S44" s="239"/>
      <c r="T44" s="208"/>
      <c r="U44" s="551"/>
      <c r="V44" s="181"/>
      <c r="W44" s="524"/>
      <c r="X44" s="525"/>
      <c r="Y44" s="527"/>
      <c r="Z44" s="527"/>
      <c r="AA44" s="528"/>
      <c r="AB44" s="530"/>
      <c r="AC44" s="16"/>
      <c r="AD44" s="72"/>
      <c r="AE44" s="37"/>
      <c r="AF44" s="37"/>
      <c r="AG44" s="37"/>
      <c r="AH44" s="37"/>
      <c r="AI44" s="37"/>
      <c r="AJ44" s="37"/>
      <c r="AK44" s="37"/>
      <c r="AL44" s="52">
        <f>SUM(AL36:AL43)</f>
        <v>0</v>
      </c>
    </row>
    <row r="45" spans="1:38" ht="12" customHeight="1" x14ac:dyDescent="0.25">
      <c r="A45" s="154">
        <f>+A43+1</f>
        <v>18</v>
      </c>
      <c r="B45" s="176"/>
      <c r="C45" s="177"/>
      <c r="D45" s="178"/>
      <c r="E45" s="178"/>
      <c r="F45" s="179"/>
      <c r="G45" s="538"/>
      <c r="H45" s="326"/>
      <c r="I45" s="242"/>
      <c r="J45" s="210"/>
      <c r="K45" s="187" t="str">
        <f t="shared" ref="K45" si="98">IF(ISBLANK(I45),"",IF(I45=$AH$13,$AI$13,IF(I45=$AH$14,$AI$14,IF(I45=$AH$15,$AI$15,IF(I45=$AH$16,$AI$16,IF(I45=$AH$17,$AI$17,IF(I45=$AH$18,$AI$18,IF(I45=$AH$19,$AI$19,IF(I45=$AH$20,$AI$20,IF(I45=$AH$21,$AI$21,))))))))))</f>
        <v/>
      </c>
      <c r="L45" s="186" t="str">
        <f t="shared" ref="L45" si="99">IF(OR(ISBLANK(J45),G45="x"),"",J45*K45)</f>
        <v/>
      </c>
      <c r="M45" s="184" t="str">
        <f t="shared" si="27"/>
        <v/>
      </c>
      <c r="N45" s="307"/>
      <c r="O45" s="230"/>
      <c r="P45" s="218"/>
      <c r="Q45" s="293"/>
      <c r="R45" s="199" t="str">
        <f t="shared" ref="R45" si="100">IF(I45=$AH$13,$AI$13,IF(OR(I45=$AH$19,I45=$AH$17),(AB45)/2,AB45))</f>
        <v/>
      </c>
      <c r="S45" s="238" t="str">
        <f t="shared" ref="S45" si="101">IF(OR(ISBLANK(B45),B45=B43),"",SUMIF(B$11:B$114,B45,R$11:R$114))</f>
        <v/>
      </c>
      <c r="T45" s="208" t="str">
        <f>IF(J45+N45+O45+P45+Q45&gt;0,+SUM(L45,R45),"")</f>
        <v/>
      </c>
      <c r="U45" s="550" t="str">
        <f t="shared" ref="U45" si="102">IF(OR(ISBLANK(B45),B45=B43),"",X45+S45)</f>
        <v/>
      </c>
      <c r="V45" s="181" t="str">
        <f>IF(G45="x",R45,"")</f>
        <v/>
      </c>
      <c r="W45" s="524">
        <f>IF(B45=B43,0,SUMIF(B$11:B$114,B45,L$11:L$114))</f>
        <v>0</v>
      </c>
      <c r="X45" s="525" t="str">
        <f t="shared" ref="X45" si="103">IF(J45&lt;1,"",IF(AND(OR(I45=$AH$14,I45=$AH$13),(W45)/J45&gt;X$5),X$5*J45,IF(AND(OR(I45&lt;&gt;$AH$14,I45&lt;&gt;$AH$13),(W45)/J45&gt;X$6),X$6*J45,W45)))</f>
        <v/>
      </c>
      <c r="Y45" s="526" t="str">
        <f>IF(G45="x","",IF(H45="","",H45))</f>
        <v/>
      </c>
      <c r="Z45" s="527">
        <f>IF(G45="X","",I45)</f>
        <v>0</v>
      </c>
      <c r="AA45" s="528">
        <f>IF(G45="X","",J45)</f>
        <v>0</v>
      </c>
      <c r="AB45" s="530" t="str">
        <f>IF(J45+N45+O45+P45+Q45&gt;0,+N45*$AJ$36+O45*$AJ$38+P45*$AJ$40+Q45*$AJ$42,"")</f>
        <v/>
      </c>
      <c r="AC45" s="16"/>
      <c r="AD45" s="100" t="s">
        <v>96</v>
      </c>
      <c r="AE45" s="104"/>
      <c r="AF45" s="101"/>
      <c r="AG45" s="102">
        <f>+AD37*AJ36+AD39*AJ38+AD41*AJ40+AD43*AJ42</f>
        <v>0</v>
      </c>
      <c r="AH45" s="232" t="s">
        <v>68</v>
      </c>
      <c r="AI45" s="233"/>
      <c r="AJ45" s="233"/>
      <c r="AK45" s="233"/>
      <c r="AL45" s="2">
        <f>+AL44-AG45</f>
        <v>0</v>
      </c>
    </row>
    <row r="46" spans="1:38" ht="12" customHeight="1" x14ac:dyDescent="0.25">
      <c r="A46" s="154"/>
      <c r="B46" s="176"/>
      <c r="C46" s="180"/>
      <c r="D46" s="174"/>
      <c r="E46" s="174"/>
      <c r="F46" s="175"/>
      <c r="G46" s="538"/>
      <c r="H46" s="327"/>
      <c r="I46" s="242"/>
      <c r="J46" s="206"/>
      <c r="K46" s="188"/>
      <c r="L46" s="183"/>
      <c r="M46" s="185"/>
      <c r="N46" s="308"/>
      <c r="O46" s="231"/>
      <c r="P46" s="218"/>
      <c r="Q46" s="293"/>
      <c r="R46" s="200"/>
      <c r="S46" s="239"/>
      <c r="T46" s="208"/>
      <c r="U46" s="551"/>
      <c r="V46" s="181"/>
      <c r="W46" s="524"/>
      <c r="X46" s="525"/>
      <c r="Y46" s="527"/>
      <c r="Z46" s="527"/>
      <c r="AA46" s="528"/>
      <c r="AB46" s="530"/>
      <c r="AC46" s="16"/>
      <c r="AD46" s="438" t="s">
        <v>39</v>
      </c>
      <c r="AE46" s="439"/>
      <c r="AF46" s="439"/>
      <c r="AG46" s="439"/>
      <c r="AH46" s="439"/>
      <c r="AI46" s="439"/>
      <c r="AJ46" s="439"/>
      <c r="AK46" s="439"/>
      <c r="AL46" s="436">
        <f>+V7</f>
        <v>0</v>
      </c>
    </row>
    <row r="47" spans="1:38" ht="12" customHeight="1" x14ac:dyDescent="0.25">
      <c r="A47" s="154">
        <f>+A45+1</f>
        <v>19</v>
      </c>
      <c r="B47" s="176"/>
      <c r="C47" s="177"/>
      <c r="D47" s="178"/>
      <c r="E47" s="178"/>
      <c r="F47" s="179"/>
      <c r="G47" s="538"/>
      <c r="H47" s="202"/>
      <c r="I47" s="242"/>
      <c r="J47" s="210"/>
      <c r="K47" s="187" t="str">
        <f t="shared" ref="K47" si="104">IF(ISBLANK(I47),"",IF(I47=$AH$13,$AI$13,IF(I47=$AH$14,$AI$14,IF(I47=$AH$15,$AI$15,IF(I47=$AH$16,$AI$16,IF(I47=$AH$17,$AI$17,IF(I47=$AH$18,$AI$18,IF(I47=$AH$19,$AI$19,IF(I47=$AH$20,$AI$20,IF(I47=$AH$21,$AI$21,))))))))))</f>
        <v/>
      </c>
      <c r="L47" s="186" t="str">
        <f t="shared" ref="L47" si="105">IF(OR(ISBLANK(J47),G47="x"),"",J47*K47)</f>
        <v/>
      </c>
      <c r="M47" s="184" t="str">
        <f t="shared" si="27"/>
        <v/>
      </c>
      <c r="N47" s="307"/>
      <c r="O47" s="230"/>
      <c r="P47" s="218"/>
      <c r="Q47" s="293"/>
      <c r="R47" s="199" t="str">
        <f t="shared" ref="R47" si="106">IF(I47=$AH$13,$AI$13,IF(OR(I47=$AH$19,I47=$AH$17),(AB47)/2,AB47))</f>
        <v/>
      </c>
      <c r="S47" s="238" t="str">
        <f t="shared" ref="S47" si="107">IF(OR(ISBLANK(B47),B47=B45),"",SUMIF(B$11:B$114,B47,R$11:R$114))</f>
        <v/>
      </c>
      <c r="T47" s="208" t="str">
        <f>IF(J47+N47+O47+P47+Q47&gt;0,+SUM(L47,R47),"")</f>
        <v/>
      </c>
      <c r="U47" s="550" t="str">
        <f t="shared" ref="U47" si="108">IF(OR(ISBLANK(B47),B47=B45),"",X47+S47)</f>
        <v/>
      </c>
      <c r="V47" s="181" t="str">
        <f>IF(G47="x",R47,"")</f>
        <v/>
      </c>
      <c r="W47" s="524">
        <f>IF(B47=B45,0,SUMIF(B$11:B$114,B47,L$11:L$114))</f>
        <v>0</v>
      </c>
      <c r="X47" s="525" t="str">
        <f t="shared" ref="X47" si="109">IF(J47&lt;1,"",IF(AND(OR(I47=$AH$14,I47=$AH$13),(W47)/J47&gt;X$5),X$5*J47,IF(AND(OR(I47&lt;&gt;$AH$14,I47&lt;&gt;$AH$13),(W47)/J47&gt;X$6),X$6*J47,W47)))</f>
        <v/>
      </c>
      <c r="Y47" s="526" t="str">
        <f>IF(G47="x","",IF(H47="","",H47))</f>
        <v/>
      </c>
      <c r="Z47" s="527">
        <f>IF(G47="X","",I47)</f>
        <v>0</v>
      </c>
      <c r="AA47" s="528">
        <f>IF(G47="X","",J47)</f>
        <v>0</v>
      </c>
      <c r="AB47" s="530" t="str">
        <f>IF(J47+N47+O47+P47+Q47&gt;0,+N47*$AJ$36+O47*$AJ$38+P47*$AJ$40+Q47*$AJ$42,"")</f>
        <v/>
      </c>
      <c r="AC47" s="16"/>
      <c r="AD47" s="440"/>
      <c r="AE47" s="441"/>
      <c r="AF47" s="441"/>
      <c r="AG47" s="441"/>
      <c r="AH47" s="441"/>
      <c r="AI47" s="441"/>
      <c r="AJ47" s="441"/>
      <c r="AK47" s="441"/>
      <c r="AL47" s="437"/>
    </row>
    <row r="48" spans="1:38" ht="12" customHeight="1" x14ac:dyDescent="0.25">
      <c r="A48" s="154"/>
      <c r="B48" s="176"/>
      <c r="C48" s="180"/>
      <c r="D48" s="174"/>
      <c r="E48" s="174"/>
      <c r="F48" s="175"/>
      <c r="G48" s="538"/>
      <c r="H48" s="202"/>
      <c r="I48" s="242"/>
      <c r="J48" s="206"/>
      <c r="K48" s="188"/>
      <c r="L48" s="183"/>
      <c r="M48" s="185"/>
      <c r="N48" s="308"/>
      <c r="O48" s="231"/>
      <c r="P48" s="218"/>
      <c r="Q48" s="293"/>
      <c r="R48" s="200"/>
      <c r="S48" s="239"/>
      <c r="T48" s="208"/>
      <c r="U48" s="551"/>
      <c r="V48" s="181"/>
      <c r="W48" s="524"/>
      <c r="X48" s="525"/>
      <c r="Y48" s="527"/>
      <c r="Z48" s="527"/>
      <c r="AA48" s="528"/>
      <c r="AB48" s="530"/>
      <c r="AC48" s="16"/>
      <c r="AD48" s="351" t="s">
        <v>40</v>
      </c>
      <c r="AE48" s="352"/>
      <c r="AF48" s="352"/>
      <c r="AG48" s="352"/>
      <c r="AH48" s="352"/>
      <c r="AI48" s="352"/>
      <c r="AJ48" s="352"/>
      <c r="AK48" s="353"/>
      <c r="AL48" s="103">
        <f>+AL45-AL46</f>
        <v>0</v>
      </c>
    </row>
    <row r="49" spans="1:38" ht="12" customHeight="1" x14ac:dyDescent="0.25">
      <c r="A49" s="154">
        <f>+A47+1</f>
        <v>20</v>
      </c>
      <c r="B49" s="176"/>
      <c r="C49" s="177"/>
      <c r="D49" s="178"/>
      <c r="E49" s="178"/>
      <c r="F49" s="179"/>
      <c r="G49" s="538"/>
      <c r="H49" s="326"/>
      <c r="I49" s="242"/>
      <c r="J49" s="210"/>
      <c r="K49" s="187" t="str">
        <f t="shared" ref="K49" si="110">IF(ISBLANK(I49),"",IF(I49=$AH$13,$AI$13,IF(I49=$AH$14,$AI$14,IF(I49=$AH$15,$AI$15,IF(I49=$AH$16,$AI$16,IF(I49=$AH$17,$AI$17,IF(I49=$AH$18,$AI$18,IF(I49=$AH$19,$AI$19,IF(I49=$AH$20,$AI$20,IF(I49=$AH$21,$AI$21,))))))))))</f>
        <v/>
      </c>
      <c r="L49" s="186" t="str">
        <f t="shared" ref="L49" si="111">IF(OR(ISBLANK(J49),G49="x"),"",J49*K49)</f>
        <v/>
      </c>
      <c r="M49" s="184" t="str">
        <f t="shared" si="27"/>
        <v/>
      </c>
      <c r="N49" s="307"/>
      <c r="O49" s="230"/>
      <c r="P49" s="218"/>
      <c r="Q49" s="293"/>
      <c r="R49" s="199" t="str">
        <f t="shared" ref="R49" si="112">IF(I49=$AH$13,$AI$13,IF(OR(I49=$AH$19,I49=$AH$17),(AB49)/2,AB49))</f>
        <v/>
      </c>
      <c r="S49" s="238" t="str">
        <f t="shared" ref="S49" si="113">IF(OR(ISBLANK(B49),B49=B47),"",SUMIF(B$11:B$114,B49,R$11:R$114))</f>
        <v/>
      </c>
      <c r="T49" s="208" t="str">
        <f>IF(J49+N49+O49+P49+Q49&gt;0,+SUM(L49,R49),"")</f>
        <v/>
      </c>
      <c r="U49" s="550" t="str">
        <f t="shared" ref="U49" si="114">IF(OR(ISBLANK(B49),B49=B47),"",X49+S49)</f>
        <v/>
      </c>
      <c r="V49" s="181" t="str">
        <f>IF(G49="x",R49,"")</f>
        <v/>
      </c>
      <c r="W49" s="524">
        <f>IF(B49=B47,0,SUMIF(B$11:B$114,B49,L$11:L$114))</f>
        <v>0</v>
      </c>
      <c r="X49" s="525" t="str">
        <f t="shared" ref="X49" si="115">IF(J49&lt;1,"",IF(AND(OR(I49=$AH$14,I49=$AH$13),(W49)/J49&gt;X$5),X$5*J49,IF(AND(OR(I49&lt;&gt;$AH$14,I49&lt;&gt;$AH$13),(W49)/J49&gt;X$6),X$6*J49,W49)))</f>
        <v/>
      </c>
      <c r="Y49" s="526" t="str">
        <f>IF(G49="x","",IF(H49="","",H49))</f>
        <v/>
      </c>
      <c r="Z49" s="527">
        <f>IF(G49="X","",I49)</f>
        <v>0</v>
      </c>
      <c r="AA49" s="528">
        <f>IF(G49="X","",J49)</f>
        <v>0</v>
      </c>
      <c r="AB49" s="530" t="str">
        <f>IF(J49+N49+O49+P49+Q49&gt;0,+N49*$AJ$36+O49*$AJ$38+P49*$AJ$40+Q49*$AJ$42,"")</f>
        <v/>
      </c>
      <c r="AC49" s="16"/>
      <c r="AD49" s="369" t="s">
        <v>27</v>
      </c>
      <c r="AE49" s="370"/>
      <c r="AF49" s="370"/>
      <c r="AG49" s="370"/>
      <c r="AH49" s="370"/>
      <c r="AI49" s="370"/>
      <c r="AJ49" s="370"/>
      <c r="AK49" s="370"/>
      <c r="AL49" s="386">
        <f>+AL23+AL48</f>
        <v>0</v>
      </c>
    </row>
    <row r="50" spans="1:38" ht="12" customHeight="1" thickBot="1" x14ac:dyDescent="0.3">
      <c r="A50" s="154"/>
      <c r="B50" s="176"/>
      <c r="C50" s="180"/>
      <c r="D50" s="174"/>
      <c r="E50" s="174"/>
      <c r="F50" s="175"/>
      <c r="G50" s="538"/>
      <c r="H50" s="327"/>
      <c r="I50" s="242"/>
      <c r="J50" s="206"/>
      <c r="K50" s="188"/>
      <c r="L50" s="183"/>
      <c r="M50" s="185"/>
      <c r="N50" s="308"/>
      <c r="O50" s="231"/>
      <c r="P50" s="218"/>
      <c r="Q50" s="293"/>
      <c r="R50" s="200"/>
      <c r="S50" s="239"/>
      <c r="T50" s="208"/>
      <c r="U50" s="551"/>
      <c r="V50" s="181"/>
      <c r="W50" s="524"/>
      <c r="X50" s="525"/>
      <c r="Y50" s="527"/>
      <c r="Z50" s="527"/>
      <c r="AA50" s="528"/>
      <c r="AB50" s="530"/>
      <c r="AC50" s="16"/>
      <c r="AD50" s="371"/>
      <c r="AE50" s="372"/>
      <c r="AF50" s="372"/>
      <c r="AG50" s="372"/>
      <c r="AH50" s="372"/>
      <c r="AI50" s="372"/>
      <c r="AJ50" s="372"/>
      <c r="AK50" s="372"/>
      <c r="AL50" s="387"/>
    </row>
    <row r="51" spans="1:38" ht="12" customHeight="1" thickTop="1" x14ac:dyDescent="0.25">
      <c r="A51" s="154">
        <f>+A49+1</f>
        <v>21</v>
      </c>
      <c r="B51" s="176"/>
      <c r="C51" s="177"/>
      <c r="D51" s="178"/>
      <c r="E51" s="178"/>
      <c r="F51" s="179"/>
      <c r="G51" s="538"/>
      <c r="H51" s="326"/>
      <c r="I51" s="242"/>
      <c r="J51" s="210"/>
      <c r="K51" s="187" t="str">
        <f t="shared" ref="K51" si="116">IF(ISBLANK(I51),"",IF(I51=$AH$13,$AI$13,IF(I51=$AH$14,$AI$14,IF(I51=$AH$15,$AI$15,IF(I51=$AH$16,$AI$16,IF(I51=$AH$17,$AI$17,IF(I51=$AH$18,$AI$18,IF(I51=$AH$19,$AI$19,IF(I51=$AH$20,$AI$20,IF(I51=$AH$21,$AI$21,))))))))))</f>
        <v/>
      </c>
      <c r="L51" s="186" t="str">
        <f t="shared" ref="L51" si="117">IF(OR(ISBLANK(J51),G51="x"),"",J51*K51)</f>
        <v/>
      </c>
      <c r="M51" s="184" t="str">
        <f t="shared" si="27"/>
        <v/>
      </c>
      <c r="N51" s="307"/>
      <c r="O51" s="230"/>
      <c r="P51" s="218"/>
      <c r="Q51" s="293"/>
      <c r="R51" s="199" t="str">
        <f t="shared" ref="R51" si="118">IF(I51=$AH$13,$AI$13,IF(OR(I51=$AH$19,I51=$AH$17),(AB51)/2,AB51))</f>
        <v/>
      </c>
      <c r="S51" s="238" t="str">
        <f t="shared" ref="S51" si="119">IF(OR(ISBLANK(B51),B51=B49),"",SUMIF(B$11:B$114,B51,R$11:R$114))</f>
        <v/>
      </c>
      <c r="T51" s="208" t="str">
        <f>IF(J51+N51+O51+P51+Q51&gt;0,+SUM(L51,R51),"")</f>
        <v/>
      </c>
      <c r="U51" s="550" t="str">
        <f t="shared" ref="U51" si="120">IF(OR(ISBLANK(B51),B51=B49),"",X51+S51)</f>
        <v/>
      </c>
      <c r="V51" s="181" t="str">
        <f>IF(G51="x",R51,"")</f>
        <v/>
      </c>
      <c r="W51" s="524">
        <f>IF(B51=B49,0,SUMIF(B$11:B$114,B51,L$11:L$114))</f>
        <v>0</v>
      </c>
      <c r="X51" s="525" t="str">
        <f t="shared" ref="X51" si="121">IF(J51&lt;1,"",IF(AND(OR(I51=$AH$14,I51=$AH$13),(W51)/J51&gt;X$5),X$5*J51,IF(AND(OR(I51&lt;&gt;$AH$14,I51&lt;&gt;$AH$13),(W51)/J51&gt;X$6),X$6*J51,W51)))</f>
        <v/>
      </c>
      <c r="Y51" s="526" t="str">
        <f>IF(G51="x","",IF(H51="","",H51))</f>
        <v/>
      </c>
      <c r="Z51" s="527">
        <f>IF(G51="X","",I51)</f>
        <v>0</v>
      </c>
      <c r="AA51" s="528">
        <f>IF(G51="X","",J51)</f>
        <v>0</v>
      </c>
      <c r="AB51" s="530" t="str">
        <f>IF(J51+N51+O51+P51+Q51&gt;0,+N51*$AJ$36+O51*$AJ$38+P51*$AJ$40+Q51*$AJ$42,"")</f>
        <v/>
      </c>
      <c r="AC51" s="16"/>
      <c r="AD51" s="12" t="s">
        <v>22</v>
      </c>
      <c r="AE51" s="13"/>
      <c r="AF51" s="13"/>
      <c r="AG51" s="13"/>
      <c r="AH51" s="13"/>
      <c r="AI51" s="13"/>
      <c r="AJ51" s="13"/>
      <c r="AK51" s="13"/>
      <c r="AL51" s="14"/>
    </row>
    <row r="52" spans="1:38" ht="12" customHeight="1" thickBot="1" x14ac:dyDescent="0.3">
      <c r="A52" s="154"/>
      <c r="B52" s="176"/>
      <c r="C52" s="180"/>
      <c r="D52" s="174"/>
      <c r="E52" s="174"/>
      <c r="F52" s="175"/>
      <c r="G52" s="538"/>
      <c r="H52" s="327"/>
      <c r="I52" s="242"/>
      <c r="J52" s="206"/>
      <c r="K52" s="188"/>
      <c r="L52" s="183"/>
      <c r="M52" s="185"/>
      <c r="N52" s="308"/>
      <c r="O52" s="231"/>
      <c r="P52" s="218"/>
      <c r="Q52" s="293"/>
      <c r="R52" s="200"/>
      <c r="S52" s="239"/>
      <c r="T52" s="208"/>
      <c r="U52" s="551"/>
      <c r="V52" s="181"/>
      <c r="W52" s="524"/>
      <c r="X52" s="525"/>
      <c r="Y52" s="527"/>
      <c r="Z52" s="527"/>
      <c r="AA52" s="528"/>
      <c r="AB52" s="530"/>
      <c r="AC52" s="16"/>
      <c r="AD52" s="338" t="s">
        <v>75</v>
      </c>
      <c r="AE52" s="339"/>
      <c r="AF52" s="339"/>
      <c r="AG52" s="339"/>
      <c r="AH52" s="339"/>
      <c r="AI52" s="339"/>
      <c r="AJ52" s="339"/>
      <c r="AK52" s="339"/>
      <c r="AL52" s="3" t="s">
        <v>23</v>
      </c>
    </row>
    <row r="53" spans="1:38" ht="12" customHeight="1" thickTop="1" x14ac:dyDescent="0.25">
      <c r="A53" s="154">
        <f>+A51+1</f>
        <v>22</v>
      </c>
      <c r="B53" s="324"/>
      <c r="C53" s="177"/>
      <c r="D53" s="178"/>
      <c r="E53" s="178"/>
      <c r="F53" s="179"/>
      <c r="G53" s="538"/>
      <c r="H53" s="326"/>
      <c r="I53" s="207"/>
      <c r="J53" s="210"/>
      <c r="K53" s="187" t="str">
        <f t="shared" ref="K53" si="122">IF(ISBLANK(I53),"",IF(I53=$AH$13,$AI$13,IF(I53=$AH$14,$AI$14,IF(I53=$AH$15,$AI$15,IF(I53=$AH$16,$AI$16,IF(I53=$AH$17,$AI$17,IF(I53=$AH$18,$AI$18,IF(I53=$AH$19,$AI$19,IF(I53=$AH$20,$AI$20,IF(I53=$AH$21,$AI$21,))))))))))</f>
        <v/>
      </c>
      <c r="L53" s="186" t="str">
        <f t="shared" ref="L53" si="123">IF(OR(ISBLANK(J53),G53="x"),"",J53*K53)</f>
        <v/>
      </c>
      <c r="M53" s="184" t="str">
        <f t="shared" si="27"/>
        <v/>
      </c>
      <c r="N53" s="307"/>
      <c r="O53" s="230"/>
      <c r="P53" s="218"/>
      <c r="Q53" s="293"/>
      <c r="R53" s="199" t="str">
        <f t="shared" ref="R53" si="124">IF(I53=$AH$13,$AI$13,IF(OR(I53=$AH$19,I53=$AH$17),(AB53)/2,AB53))</f>
        <v/>
      </c>
      <c r="S53" s="238" t="str">
        <f t="shared" ref="S53" si="125">IF(OR(ISBLANK(B53),B53=B51),"",SUMIF(B$11:B$114,B53,R$11:R$114))</f>
        <v/>
      </c>
      <c r="T53" s="208" t="str">
        <f>IF(J53+N53+O53+P53+Q53&gt;0,+SUM(L53,R53),"")</f>
        <v/>
      </c>
      <c r="U53" s="550" t="str">
        <f t="shared" ref="U53" si="126">IF(OR(ISBLANK(B53),B53=B51),"",X53+S53)</f>
        <v/>
      </c>
      <c r="V53" s="181" t="str">
        <f>IF(G53="x",R53,"")</f>
        <v/>
      </c>
      <c r="W53" s="524">
        <f>IF(B53=B51,0,SUMIF(B$11:B$114,B53,L$11:L$114))</f>
        <v>0</v>
      </c>
      <c r="X53" s="525" t="str">
        <f t="shared" ref="X53" si="127">IF(J53&lt;1,"",IF(AND(OR(I53=$AH$14,I53=$AH$13),(W53)/J53&gt;X$5),X$5*J53,IF(AND(OR(I53&lt;&gt;$AH$14,I53&lt;&gt;$AH$13),(W53)/J53&gt;X$6),X$6*J53,W53)))</f>
        <v/>
      </c>
      <c r="Y53" s="526" t="str">
        <f>IF(G53="x","",IF(H53="","",H53))</f>
        <v/>
      </c>
      <c r="Z53" s="527">
        <f>IF(G53="X","",I53)</f>
        <v>0</v>
      </c>
      <c r="AA53" s="528">
        <f>IF(G53="X","",J53)</f>
        <v>0</v>
      </c>
      <c r="AB53" s="530" t="str">
        <f>IF(J53+N53+O53+P53+Q53&gt;0,+N53*$AJ$36+O53*$AJ$38+P53*$AJ$40+Q53*$AJ$42,"")</f>
        <v/>
      </c>
      <c r="AC53" s="16"/>
      <c r="AD53" s="158"/>
      <c r="AE53" s="159"/>
      <c r="AF53" s="159"/>
      <c r="AG53" s="159"/>
      <c r="AH53" s="159"/>
      <c r="AI53" s="159"/>
      <c r="AJ53" s="159"/>
      <c r="AK53" s="159"/>
      <c r="AL53" s="354"/>
    </row>
    <row r="54" spans="1:38" ht="12" customHeight="1" x14ac:dyDescent="0.25">
      <c r="A54" s="154"/>
      <c r="B54" s="325"/>
      <c r="C54" s="180"/>
      <c r="D54" s="174"/>
      <c r="E54" s="174"/>
      <c r="F54" s="175"/>
      <c r="G54" s="538"/>
      <c r="H54" s="327"/>
      <c r="I54" s="204"/>
      <c r="J54" s="206"/>
      <c r="K54" s="188"/>
      <c r="L54" s="183"/>
      <c r="M54" s="185"/>
      <c r="N54" s="308"/>
      <c r="O54" s="231"/>
      <c r="P54" s="218"/>
      <c r="Q54" s="293"/>
      <c r="R54" s="200"/>
      <c r="S54" s="239"/>
      <c r="T54" s="208"/>
      <c r="U54" s="551"/>
      <c r="V54" s="181"/>
      <c r="W54" s="524"/>
      <c r="X54" s="525"/>
      <c r="Y54" s="527"/>
      <c r="Z54" s="527"/>
      <c r="AA54" s="528"/>
      <c r="AB54" s="530"/>
      <c r="AC54" s="16"/>
      <c r="AD54" s="161"/>
      <c r="AE54" s="162"/>
      <c r="AF54" s="162"/>
      <c r="AG54" s="162"/>
      <c r="AH54" s="162"/>
      <c r="AI54" s="162"/>
      <c r="AJ54" s="162"/>
      <c r="AK54" s="162"/>
      <c r="AL54" s="355"/>
    </row>
    <row r="55" spans="1:38" ht="12" customHeight="1" x14ac:dyDescent="0.25">
      <c r="A55" s="154">
        <f>+A53+1</f>
        <v>23</v>
      </c>
      <c r="B55" s="324"/>
      <c r="C55" s="177"/>
      <c r="D55" s="178"/>
      <c r="E55" s="178"/>
      <c r="F55" s="179"/>
      <c r="G55" s="538"/>
      <c r="H55" s="326"/>
      <c r="I55" s="207"/>
      <c r="J55" s="210"/>
      <c r="K55" s="187" t="str">
        <f t="shared" ref="K55" si="128">IF(ISBLANK(I55),"",IF(I55=$AH$13,$AI$13,IF(I55=$AH$14,$AI$14,IF(I55=$AH$15,$AI$15,IF(I55=$AH$16,$AI$16,IF(I55=$AH$17,$AI$17,IF(I55=$AH$18,$AI$18,IF(I55=$AH$19,$AI$19,IF(I55=$AH$20,$AI$20,IF(I55=$AH$21,$AI$21,))))))))))</f>
        <v/>
      </c>
      <c r="L55" s="186" t="str">
        <f t="shared" ref="L55" si="129">IF(OR(ISBLANK(J55),G55="x"),"",J55*K55)</f>
        <v/>
      </c>
      <c r="M55" s="184" t="str">
        <f t="shared" si="27"/>
        <v/>
      </c>
      <c r="N55" s="307"/>
      <c r="O55" s="230"/>
      <c r="P55" s="218"/>
      <c r="Q55" s="293"/>
      <c r="R55" s="199" t="str">
        <f t="shared" ref="R55" si="130">IF(I55=$AH$13,$AI$13,IF(OR(I55=$AH$19,I55=$AH$17),(AB55)/2,AB55))</f>
        <v/>
      </c>
      <c r="S55" s="238" t="str">
        <f t="shared" ref="S55" si="131">IF(OR(ISBLANK(B55),B55=B53),"",SUMIF(B$11:B$114,B55,R$11:R$114))</f>
        <v/>
      </c>
      <c r="T55" s="208" t="str">
        <f>IF(J55+N55+O55+P55+Q55&gt;0,+SUM(L55,R55),"")</f>
        <v/>
      </c>
      <c r="U55" s="550" t="str">
        <f t="shared" ref="U55" si="132">IF(OR(ISBLANK(B55),B55=B53),"",X55+S55)</f>
        <v/>
      </c>
      <c r="V55" s="181" t="str">
        <f>IF(G55="x",R55,"")</f>
        <v/>
      </c>
      <c r="W55" s="524">
        <f>IF(B55=B53,0,SUMIF(B$11:B$114,B55,L$11:L$114))</f>
        <v>0</v>
      </c>
      <c r="X55" s="525" t="str">
        <f t="shared" ref="X55" si="133">IF(J55&lt;1,"",IF(AND(OR(I55=$AH$14,I55=$AH$13),(W55)/J55&gt;X$5),X$5*J55,IF(AND(OR(I55&lt;&gt;$AH$14,I55&lt;&gt;$AH$13),(W55)/J55&gt;X$6),X$6*J55,W55)))</f>
        <v/>
      </c>
      <c r="Y55" s="526" t="str">
        <f>IF(G55="x","",IF(H55="","",H55))</f>
        <v/>
      </c>
      <c r="Z55" s="527">
        <f>IF(G55="X","",I55)</f>
        <v>0</v>
      </c>
      <c r="AA55" s="528">
        <f>IF(G55="X","",J55)</f>
        <v>0</v>
      </c>
      <c r="AB55" s="530" t="str">
        <f>IF(J55+N55+O55+P55+Q55&gt;0,+N55*$AJ$36+O55*$AJ$38+P55*$AJ$40+Q55*$AJ$42,"")</f>
        <v/>
      </c>
      <c r="AC55" s="16"/>
      <c r="AD55" s="164"/>
      <c r="AE55" s="162"/>
      <c r="AF55" s="162"/>
      <c r="AG55" s="162"/>
      <c r="AH55" s="162"/>
      <c r="AI55" s="162"/>
      <c r="AJ55" s="162"/>
      <c r="AK55" s="162"/>
      <c r="AL55" s="355"/>
    </row>
    <row r="56" spans="1:38" ht="12" customHeight="1" x14ac:dyDescent="0.25">
      <c r="A56" s="154"/>
      <c r="B56" s="325"/>
      <c r="C56" s="180"/>
      <c r="D56" s="174"/>
      <c r="E56" s="174"/>
      <c r="F56" s="175"/>
      <c r="G56" s="538"/>
      <c r="H56" s="327"/>
      <c r="I56" s="204"/>
      <c r="J56" s="206"/>
      <c r="K56" s="188"/>
      <c r="L56" s="183"/>
      <c r="M56" s="185"/>
      <c r="N56" s="308"/>
      <c r="O56" s="231"/>
      <c r="P56" s="218"/>
      <c r="Q56" s="293"/>
      <c r="R56" s="200"/>
      <c r="S56" s="239"/>
      <c r="T56" s="208"/>
      <c r="U56" s="551"/>
      <c r="V56" s="181"/>
      <c r="W56" s="524"/>
      <c r="X56" s="525"/>
      <c r="Y56" s="527"/>
      <c r="Z56" s="527"/>
      <c r="AA56" s="528"/>
      <c r="AB56" s="530"/>
      <c r="AC56" s="16"/>
      <c r="AD56" s="161"/>
      <c r="AE56" s="162"/>
      <c r="AF56" s="162"/>
      <c r="AG56" s="162"/>
      <c r="AH56" s="162"/>
      <c r="AI56" s="162"/>
      <c r="AJ56" s="162"/>
      <c r="AK56" s="162"/>
      <c r="AL56" s="355"/>
    </row>
    <row r="57" spans="1:38" ht="12" customHeight="1" x14ac:dyDescent="0.25">
      <c r="A57" s="154">
        <f>+A55+1</f>
        <v>24</v>
      </c>
      <c r="B57" s="324"/>
      <c r="C57" s="177"/>
      <c r="D57" s="178"/>
      <c r="E57" s="178"/>
      <c r="F57" s="179"/>
      <c r="G57" s="538"/>
      <c r="H57" s="326"/>
      <c r="I57" s="207"/>
      <c r="J57" s="210"/>
      <c r="K57" s="187" t="str">
        <f t="shared" ref="K57" si="134">IF(ISBLANK(I57),"",IF(I57=$AH$13,$AI$13,IF(I57=$AH$14,$AI$14,IF(I57=$AH$15,$AI$15,IF(I57=$AH$16,$AI$16,IF(I57=$AH$17,$AI$17,IF(I57=$AH$18,$AI$18,IF(I57=$AH$19,$AI$19,IF(I57=$AH$20,$AI$20,IF(I57=$AH$21,$AI$21,))))))))))</f>
        <v/>
      </c>
      <c r="L57" s="186" t="str">
        <f t="shared" ref="L57" si="135">IF(OR(ISBLANK(J57),G57="x"),"",J57*K57)</f>
        <v/>
      </c>
      <c r="M57" s="184" t="str">
        <f t="shared" si="27"/>
        <v/>
      </c>
      <c r="N57" s="307"/>
      <c r="O57" s="230"/>
      <c r="P57" s="218"/>
      <c r="Q57" s="293"/>
      <c r="R57" s="199" t="str">
        <f t="shared" ref="R57" si="136">IF(I57=$AH$13,$AI$13,IF(OR(I57=$AH$19,I57=$AH$17),(AB57)/2,AB57))</f>
        <v/>
      </c>
      <c r="S57" s="238" t="str">
        <f t="shared" ref="S57" si="137">IF(OR(ISBLANK(B57),B57=B55),"",SUMIF(B$11:B$114,B57,R$11:R$114))</f>
        <v/>
      </c>
      <c r="T57" s="208" t="str">
        <f>IF(J57+N57+O57+P57+Q57&gt;0,+SUM(L57,R57),"")</f>
        <v/>
      </c>
      <c r="U57" s="550" t="str">
        <f t="shared" ref="U57" si="138">IF(OR(ISBLANK(B57),B57=B55),"",X57+S57)</f>
        <v/>
      </c>
      <c r="V57" s="181" t="str">
        <f>IF(G57="x",R57,"")</f>
        <v/>
      </c>
      <c r="W57" s="524">
        <f>IF(B57=B55,0,SUMIF(B$11:B$114,B57,L$11:L$114))</f>
        <v>0</v>
      </c>
      <c r="X57" s="525" t="str">
        <f t="shared" ref="X57" si="139">IF(J57&lt;1,"",IF(AND(OR(I57=$AH$14,I57=$AH$13),(W57)/J57&gt;X$5),X$5*J57,IF(AND(OR(I57&lt;&gt;$AH$14,I57&lt;&gt;$AH$13),(W57)/J57&gt;X$6),X$6*J57,W57)))</f>
        <v/>
      </c>
      <c r="Y57" s="526" t="str">
        <f>IF(G57="x","",IF(H57="","",H57))</f>
        <v/>
      </c>
      <c r="Z57" s="527">
        <f>IF(G57="X","",I57)</f>
        <v>0</v>
      </c>
      <c r="AA57" s="528">
        <f>IF(G57="X","",J57)</f>
        <v>0</v>
      </c>
      <c r="AB57" s="530" t="str">
        <f>IF(J57+N57+O57+P57+Q57&gt;0,+N57*$AJ$36+O57*$AJ$38+P57*$AJ$40+Q57*$AJ$42,"")</f>
        <v/>
      </c>
      <c r="AC57" s="16"/>
      <c r="AD57" s="164"/>
      <c r="AE57" s="162"/>
      <c r="AF57" s="162"/>
      <c r="AG57" s="162"/>
      <c r="AH57" s="162"/>
      <c r="AI57" s="162"/>
      <c r="AJ57" s="162"/>
      <c r="AK57" s="162"/>
      <c r="AL57" s="355"/>
    </row>
    <row r="58" spans="1:38" ht="12" customHeight="1" x14ac:dyDescent="0.25">
      <c r="A58" s="154"/>
      <c r="B58" s="325"/>
      <c r="C58" s="180"/>
      <c r="D58" s="174"/>
      <c r="E58" s="174"/>
      <c r="F58" s="175"/>
      <c r="G58" s="538"/>
      <c r="H58" s="327"/>
      <c r="I58" s="204"/>
      <c r="J58" s="206"/>
      <c r="K58" s="188"/>
      <c r="L58" s="183"/>
      <c r="M58" s="185"/>
      <c r="N58" s="308"/>
      <c r="O58" s="231"/>
      <c r="P58" s="218"/>
      <c r="Q58" s="293"/>
      <c r="R58" s="200"/>
      <c r="S58" s="239"/>
      <c r="T58" s="208"/>
      <c r="U58" s="551"/>
      <c r="V58" s="181"/>
      <c r="W58" s="524"/>
      <c r="X58" s="525"/>
      <c r="Y58" s="527"/>
      <c r="Z58" s="527"/>
      <c r="AA58" s="528"/>
      <c r="AB58" s="530"/>
      <c r="AC58" s="16"/>
      <c r="AD58" s="161"/>
      <c r="AE58" s="162"/>
      <c r="AF58" s="162"/>
      <c r="AG58" s="162"/>
      <c r="AH58" s="162"/>
      <c r="AI58" s="162"/>
      <c r="AJ58" s="162"/>
      <c r="AK58" s="162"/>
      <c r="AL58" s="355"/>
    </row>
    <row r="59" spans="1:38" ht="12" customHeight="1" x14ac:dyDescent="0.25">
      <c r="A59" s="154">
        <f>+A57+1</f>
        <v>25</v>
      </c>
      <c r="B59" s="324"/>
      <c r="C59" s="177"/>
      <c r="D59" s="178"/>
      <c r="E59" s="178"/>
      <c r="F59" s="179"/>
      <c r="G59" s="538"/>
      <c r="H59" s="326"/>
      <c r="I59" s="207"/>
      <c r="J59" s="210"/>
      <c r="K59" s="187" t="str">
        <f t="shared" ref="K59" si="140">IF(ISBLANK(I59),"",IF(I59=$AH$13,$AI$13,IF(I59=$AH$14,$AI$14,IF(I59=$AH$15,$AI$15,IF(I59=$AH$16,$AI$16,IF(I59=$AH$17,$AI$17,IF(I59=$AH$18,$AI$18,IF(I59=$AH$19,$AI$19,IF(I59=$AH$20,$AI$20,IF(I59=$AH$21,$AI$21,))))))))))</f>
        <v/>
      </c>
      <c r="L59" s="186" t="str">
        <f t="shared" ref="L59" si="141">IF(OR(ISBLANK(J59),G59="x"),"",J59*K59)</f>
        <v/>
      </c>
      <c r="M59" s="184" t="str">
        <f t="shared" si="27"/>
        <v/>
      </c>
      <c r="N59" s="307"/>
      <c r="O59" s="230"/>
      <c r="P59" s="218"/>
      <c r="Q59" s="293"/>
      <c r="R59" s="199" t="str">
        <f t="shared" ref="R59" si="142">IF(I59=$AH$13,$AI$13,IF(OR(I59=$AH$19,I59=$AH$17),(AB59)/2,AB59))</f>
        <v/>
      </c>
      <c r="S59" s="238" t="str">
        <f t="shared" ref="S59" si="143">IF(OR(ISBLANK(B59),B59=B57),"",SUMIF(B$11:B$114,B59,R$11:R$114))</f>
        <v/>
      </c>
      <c r="T59" s="208" t="str">
        <f>IF(J59+N59+O59+P59+Q59&gt;0,+SUM(L59,R59),"")</f>
        <v/>
      </c>
      <c r="U59" s="550" t="str">
        <f t="shared" ref="U59" si="144">IF(OR(ISBLANK(B59),B59=B57),"",X59+S59)</f>
        <v/>
      </c>
      <c r="V59" s="181" t="str">
        <f>IF(G59="x",R59,"")</f>
        <v/>
      </c>
      <c r="W59" s="524">
        <f>IF(B59=B57,0,SUMIF(B$11:B$114,B59,L$11:L$114))</f>
        <v>0</v>
      </c>
      <c r="X59" s="525" t="str">
        <f t="shared" ref="X59" si="145">IF(J59&lt;1,"",IF(AND(OR(I59=$AH$14,I59=$AH$13),(W59)/J59&gt;X$5),X$5*J59,IF(AND(OR(I59&lt;&gt;$AH$14,I59&lt;&gt;$AH$13),(W59)/J59&gt;X$6),X$6*J59,W59)))</f>
        <v/>
      </c>
      <c r="Y59" s="526" t="str">
        <f>IF(G59="x","",IF(H59="","",H59))</f>
        <v/>
      </c>
      <c r="Z59" s="527">
        <f>IF(G59="X","",I59)</f>
        <v>0</v>
      </c>
      <c r="AA59" s="528">
        <f>IF(G59="X","",J59)</f>
        <v>0</v>
      </c>
      <c r="AB59" s="530" t="str">
        <f>IF(J59+N59+O59+P59+Q59&gt;0,+N59*$AJ$36+O59*$AJ$38+P59*$AJ$40+Q59*$AJ$42,"")</f>
        <v/>
      </c>
      <c r="AC59" s="16"/>
      <c r="AD59" s="164"/>
      <c r="AE59" s="162"/>
      <c r="AF59" s="162"/>
      <c r="AG59" s="162"/>
      <c r="AH59" s="162"/>
      <c r="AI59" s="162"/>
      <c r="AJ59" s="162"/>
      <c r="AK59" s="162"/>
      <c r="AL59" s="355"/>
    </row>
    <row r="60" spans="1:38" ht="12" customHeight="1" x14ac:dyDescent="0.25">
      <c r="A60" s="154"/>
      <c r="B60" s="325"/>
      <c r="C60" s="180"/>
      <c r="D60" s="174"/>
      <c r="E60" s="174"/>
      <c r="F60" s="175"/>
      <c r="G60" s="538"/>
      <c r="H60" s="327"/>
      <c r="I60" s="204"/>
      <c r="J60" s="206"/>
      <c r="K60" s="188"/>
      <c r="L60" s="183"/>
      <c r="M60" s="185"/>
      <c r="N60" s="308"/>
      <c r="O60" s="231"/>
      <c r="P60" s="218"/>
      <c r="Q60" s="293"/>
      <c r="R60" s="200"/>
      <c r="S60" s="239"/>
      <c r="T60" s="208"/>
      <c r="U60" s="551"/>
      <c r="V60" s="181"/>
      <c r="W60" s="524"/>
      <c r="X60" s="525"/>
      <c r="Y60" s="527"/>
      <c r="Z60" s="527"/>
      <c r="AA60" s="528"/>
      <c r="AB60" s="530"/>
      <c r="AC60" s="16"/>
      <c r="AD60" s="161"/>
      <c r="AE60" s="162"/>
      <c r="AF60" s="162"/>
      <c r="AG60" s="162"/>
      <c r="AH60" s="162"/>
      <c r="AI60" s="162"/>
      <c r="AJ60" s="162"/>
      <c r="AK60" s="162"/>
      <c r="AL60" s="355"/>
    </row>
    <row r="61" spans="1:38" ht="12" customHeight="1" x14ac:dyDescent="0.25">
      <c r="A61" s="154">
        <f>+A59+1</f>
        <v>26</v>
      </c>
      <c r="B61" s="324"/>
      <c r="C61" s="177"/>
      <c r="D61" s="178"/>
      <c r="E61" s="178"/>
      <c r="F61" s="179"/>
      <c r="G61" s="538"/>
      <c r="H61" s="326"/>
      <c r="I61" s="207"/>
      <c r="J61" s="210"/>
      <c r="K61" s="187" t="str">
        <f t="shared" ref="K61" si="146">IF(ISBLANK(I61),"",IF(I61=$AH$13,$AI$13,IF(I61=$AH$14,$AI$14,IF(I61=$AH$15,$AI$15,IF(I61=$AH$16,$AI$16,IF(I61=$AH$17,$AI$17,IF(I61=$AH$18,$AI$18,IF(I61=$AH$19,$AI$19,IF(I61=$AH$20,$AI$20,IF(I61=$AH$21,$AI$21,))))))))))</f>
        <v/>
      </c>
      <c r="L61" s="186" t="str">
        <f t="shared" ref="L61" si="147">IF(OR(ISBLANK(J61),G61="x"),"",J61*K61)</f>
        <v/>
      </c>
      <c r="M61" s="184" t="str">
        <f t="shared" si="27"/>
        <v/>
      </c>
      <c r="N61" s="307"/>
      <c r="O61" s="230"/>
      <c r="P61" s="218"/>
      <c r="Q61" s="293"/>
      <c r="R61" s="199" t="str">
        <f t="shared" ref="R61" si="148">IF(I61=$AH$13,$AI$13,IF(OR(I61=$AH$19,I61=$AH$17),(AB61)/2,AB61))</f>
        <v/>
      </c>
      <c r="S61" s="238" t="str">
        <f t="shared" ref="S61" si="149">IF(OR(ISBLANK(B61),B61=B59),"",SUMIF(B$11:B$114,B61,R$11:R$114))</f>
        <v/>
      </c>
      <c r="T61" s="208" t="str">
        <f>IF(J61+N61+O61+P61+Q61&gt;0,+SUM(L61,R61),"")</f>
        <v/>
      </c>
      <c r="U61" s="550" t="str">
        <f t="shared" ref="U61" si="150">IF(OR(ISBLANK(B61),B61=B59),"",X61+S61)</f>
        <v/>
      </c>
      <c r="V61" s="181" t="str">
        <f>IF(G61="x",R61,"")</f>
        <v/>
      </c>
      <c r="W61" s="524">
        <f>IF(B61=B59,0,SUMIF(B$11:B$114,B61,L$11:L$114))</f>
        <v>0</v>
      </c>
      <c r="X61" s="525" t="str">
        <f t="shared" ref="X61" si="151">IF(J61&lt;1,"",IF(AND(OR(I61=$AH$14,I61=$AH$13),(W61)/J61&gt;X$5),X$5*J61,IF(AND(OR(I61&lt;&gt;$AH$14,I61&lt;&gt;$AH$13),(W61)/J61&gt;X$6),X$6*J61,W61)))</f>
        <v/>
      </c>
      <c r="Y61" s="526" t="str">
        <f>IF(G61="x","",IF(H61="","",H61))</f>
        <v/>
      </c>
      <c r="Z61" s="527">
        <f>IF(G61="X","",I61)</f>
        <v>0</v>
      </c>
      <c r="AA61" s="528">
        <f>IF(G61="X","",J61)</f>
        <v>0</v>
      </c>
      <c r="AB61" s="530" t="str">
        <f>IF(J61+N61+O61+P61+Q61&gt;0,+N61*$AJ$36+O61*$AJ$38+P61*$AJ$40+Q61*$AJ$42,"")</f>
        <v/>
      </c>
      <c r="AC61" s="16"/>
      <c r="AD61" s="164"/>
      <c r="AE61" s="162"/>
      <c r="AF61" s="162"/>
      <c r="AG61" s="162"/>
      <c r="AH61" s="162"/>
      <c r="AI61" s="162"/>
      <c r="AJ61" s="162"/>
      <c r="AK61" s="162"/>
      <c r="AL61" s="355"/>
    </row>
    <row r="62" spans="1:38" ht="12" customHeight="1" x14ac:dyDescent="0.25">
      <c r="A62" s="154"/>
      <c r="B62" s="325"/>
      <c r="C62" s="180"/>
      <c r="D62" s="174"/>
      <c r="E62" s="174"/>
      <c r="F62" s="175"/>
      <c r="G62" s="538"/>
      <c r="H62" s="327"/>
      <c r="I62" s="204"/>
      <c r="J62" s="206"/>
      <c r="K62" s="188"/>
      <c r="L62" s="183"/>
      <c r="M62" s="185"/>
      <c r="N62" s="308"/>
      <c r="O62" s="231"/>
      <c r="P62" s="218"/>
      <c r="Q62" s="293"/>
      <c r="R62" s="200"/>
      <c r="S62" s="239"/>
      <c r="T62" s="208"/>
      <c r="U62" s="551"/>
      <c r="V62" s="181"/>
      <c r="W62" s="524"/>
      <c r="X62" s="525"/>
      <c r="Y62" s="527"/>
      <c r="Z62" s="527"/>
      <c r="AA62" s="528"/>
      <c r="AB62" s="530"/>
      <c r="AC62" s="16"/>
      <c r="AD62" s="161"/>
      <c r="AE62" s="162"/>
      <c r="AF62" s="162"/>
      <c r="AG62" s="162"/>
      <c r="AH62" s="162"/>
      <c r="AI62" s="162"/>
      <c r="AJ62" s="162"/>
      <c r="AK62" s="162"/>
      <c r="AL62" s="355"/>
    </row>
    <row r="63" spans="1:38" ht="12" customHeight="1" x14ac:dyDescent="0.25">
      <c r="A63" s="154">
        <f>+A61+1</f>
        <v>27</v>
      </c>
      <c r="B63" s="324"/>
      <c r="C63" s="177"/>
      <c r="D63" s="178"/>
      <c r="E63" s="178"/>
      <c r="F63" s="179"/>
      <c r="G63" s="538"/>
      <c r="H63" s="326"/>
      <c r="I63" s="207"/>
      <c r="J63" s="210"/>
      <c r="K63" s="187" t="str">
        <f t="shared" ref="K63" si="152">IF(ISBLANK(I63),"",IF(I63=$AH$13,$AI$13,IF(I63=$AH$14,$AI$14,IF(I63=$AH$15,$AI$15,IF(I63=$AH$16,$AI$16,IF(I63=$AH$17,$AI$17,IF(I63=$AH$18,$AI$18,IF(I63=$AH$19,$AI$19,IF(I63=$AH$20,$AI$20,IF(I63=$AH$21,$AI$21,))))))))))</f>
        <v/>
      </c>
      <c r="L63" s="186" t="str">
        <f t="shared" ref="L63" si="153">IF(OR(ISBLANK(J63),G63="x"),"",J63*K63)</f>
        <v/>
      </c>
      <c r="M63" s="184" t="str">
        <f t="shared" si="27"/>
        <v/>
      </c>
      <c r="N63" s="307"/>
      <c r="O63" s="230"/>
      <c r="P63" s="218"/>
      <c r="Q63" s="293"/>
      <c r="R63" s="199" t="str">
        <f t="shared" ref="R63" si="154">IF(I63=$AH$13,$AI$13,IF(OR(I63=$AH$19,I63=$AH$17),(AB63)/2,AB63))</f>
        <v/>
      </c>
      <c r="S63" s="238" t="str">
        <f t="shared" ref="S63" si="155">IF(OR(ISBLANK(B63),B63=B61),"",SUMIF(B$11:B$114,B63,R$11:R$114))</f>
        <v/>
      </c>
      <c r="T63" s="208" t="str">
        <f>IF(J63+N63+O63+P63+Q63&gt;0,+SUM(L63,R63),"")</f>
        <v/>
      </c>
      <c r="U63" s="550" t="str">
        <f t="shared" ref="U63" si="156">IF(OR(ISBLANK(B63),B63=B61),"",X63+S63)</f>
        <v/>
      </c>
      <c r="V63" s="181" t="str">
        <f>IF(G63="x",R63,"")</f>
        <v/>
      </c>
      <c r="W63" s="524">
        <f>IF(B63=B61,0,SUMIF(B$11:B$114,B63,L$11:L$114))</f>
        <v>0</v>
      </c>
      <c r="X63" s="525" t="str">
        <f t="shared" ref="X63" si="157">IF(J63&lt;1,"",IF(AND(OR(I63=$AH$14,I63=$AH$13),(W63)/J63&gt;X$5),X$5*J63,IF(AND(OR(I63&lt;&gt;$AH$14,I63&lt;&gt;$AH$13),(W63)/J63&gt;X$6),X$6*J63,W63)))</f>
        <v/>
      </c>
      <c r="Y63" s="526" t="str">
        <f>IF(G63="x","",IF(H63="","",H63))</f>
        <v/>
      </c>
      <c r="Z63" s="527">
        <f>IF(G63="X","",I63)</f>
        <v>0</v>
      </c>
      <c r="AA63" s="528">
        <f>IF(G63="X","",J63)</f>
        <v>0</v>
      </c>
      <c r="AB63" s="530" t="str">
        <f>IF(J63+N63+O63+P63+Q63&gt;0,+N63*$AJ$36+O63*$AJ$38+P63*$AJ$40+Q63*$AJ$42,"")</f>
        <v/>
      </c>
      <c r="AC63" s="16"/>
      <c r="AD63" s="164"/>
      <c r="AE63" s="162"/>
      <c r="AF63" s="162"/>
      <c r="AG63" s="162"/>
      <c r="AH63" s="162"/>
      <c r="AI63" s="162"/>
      <c r="AJ63" s="162"/>
      <c r="AK63" s="162"/>
      <c r="AL63" s="355"/>
    </row>
    <row r="64" spans="1:38" ht="12" customHeight="1" thickBot="1" x14ac:dyDescent="0.3">
      <c r="A64" s="154"/>
      <c r="B64" s="325"/>
      <c r="C64" s="180"/>
      <c r="D64" s="174"/>
      <c r="E64" s="174"/>
      <c r="F64" s="175"/>
      <c r="G64" s="538"/>
      <c r="H64" s="327"/>
      <c r="I64" s="204"/>
      <c r="J64" s="206"/>
      <c r="K64" s="188"/>
      <c r="L64" s="183"/>
      <c r="M64" s="185"/>
      <c r="N64" s="308"/>
      <c r="O64" s="231"/>
      <c r="P64" s="218"/>
      <c r="Q64" s="293"/>
      <c r="R64" s="200"/>
      <c r="S64" s="239"/>
      <c r="T64" s="208"/>
      <c r="U64" s="551"/>
      <c r="V64" s="181"/>
      <c r="W64" s="524"/>
      <c r="X64" s="525"/>
      <c r="Y64" s="527"/>
      <c r="Z64" s="527"/>
      <c r="AA64" s="528"/>
      <c r="AB64" s="530"/>
      <c r="AC64" s="16"/>
      <c r="AD64" s="191"/>
      <c r="AE64" s="192"/>
      <c r="AF64" s="192"/>
      <c r="AG64" s="192"/>
      <c r="AH64" s="192"/>
      <c r="AI64" s="192"/>
      <c r="AJ64" s="192"/>
      <c r="AK64" s="192"/>
      <c r="AL64" s="388"/>
    </row>
    <row r="65" spans="1:38" ht="12" customHeight="1" thickTop="1" thickBot="1" x14ac:dyDescent="0.3">
      <c r="A65" s="154">
        <f>+A63+1</f>
        <v>28</v>
      </c>
      <c r="B65" s="324"/>
      <c r="C65" s="177"/>
      <c r="D65" s="178"/>
      <c r="E65" s="178"/>
      <c r="F65" s="179"/>
      <c r="G65" s="538"/>
      <c r="H65" s="326"/>
      <c r="I65" s="207"/>
      <c r="J65" s="210"/>
      <c r="K65" s="187" t="str">
        <f t="shared" ref="K65" si="158">IF(ISBLANK(I65),"",IF(I65=$AH$13,$AI$13,IF(I65=$AH$14,$AI$14,IF(I65=$AH$15,$AI$15,IF(I65=$AH$16,$AI$16,IF(I65=$AH$17,$AI$17,IF(I65=$AH$18,$AI$18,IF(I65=$AH$19,$AI$19,IF(I65=$AH$20,$AI$20,IF(I65=$AH$21,$AI$21,))))))))))</f>
        <v/>
      </c>
      <c r="L65" s="186" t="str">
        <f t="shared" ref="L65" si="159">IF(OR(ISBLANK(J65),G65="x"),"",J65*K65)</f>
        <v/>
      </c>
      <c r="M65" s="184" t="str">
        <f t="shared" si="27"/>
        <v/>
      </c>
      <c r="N65" s="307"/>
      <c r="O65" s="230"/>
      <c r="P65" s="218"/>
      <c r="Q65" s="293"/>
      <c r="R65" s="199" t="str">
        <f t="shared" ref="R65" si="160">IF(I65=$AH$13,$AI$13,IF(OR(I65=$AH$19,I65=$AH$17),(AB65)/2,AB65))</f>
        <v/>
      </c>
      <c r="S65" s="238" t="str">
        <f t="shared" ref="S65" si="161">IF(OR(ISBLANK(B65),B65=B63),"",SUMIF(B$11:B$114,B65,R$11:R$114))</f>
        <v/>
      </c>
      <c r="T65" s="208" t="str">
        <f>IF(J65+N65+O65+P65+Q65&gt;0,+SUM(L65,R65),"")</f>
        <v/>
      </c>
      <c r="U65" s="550" t="str">
        <f t="shared" ref="U65" si="162">IF(OR(ISBLANK(B65),B65=B63),"",X65+S65)</f>
        <v/>
      </c>
      <c r="V65" s="181" t="str">
        <f>IF(G65="x",R65,"")</f>
        <v/>
      </c>
      <c r="W65" s="524">
        <f>IF(B65=B63,0,SUMIF(B$11:B$114,B65,L$11:L$114))</f>
        <v>0</v>
      </c>
      <c r="X65" s="525" t="str">
        <f t="shared" ref="X65" si="163">IF(J65&lt;1,"",IF(AND(OR(I65=$AH$14,I65=$AH$13),(W65)/J65&gt;X$5),X$5*J65,IF(AND(OR(I65&lt;&gt;$AH$14,I65&lt;&gt;$AH$13),(W65)/J65&gt;X$6),X$6*J65,W65)))</f>
        <v/>
      </c>
      <c r="Y65" s="526" t="str">
        <f>IF(G65="x","",IF(H65="","",H65))</f>
        <v/>
      </c>
      <c r="Z65" s="527">
        <f>IF(G65="X","",I65)</f>
        <v>0</v>
      </c>
      <c r="AA65" s="528">
        <f>IF(G65="X","",J65)</f>
        <v>0</v>
      </c>
      <c r="AB65" s="530" t="str">
        <f>IF(J65+N65+O65+P65+Q65&gt;0,+N65*$AJ$36+O65*$AJ$38+P65*$AJ$40+Q65*$AJ$42,"")</f>
        <v/>
      </c>
      <c r="AC65" s="16"/>
      <c r="AD65" s="360" t="s">
        <v>52</v>
      </c>
      <c r="AE65" s="361"/>
      <c r="AF65" s="361"/>
      <c r="AG65" s="361"/>
      <c r="AH65" s="361"/>
      <c r="AI65" s="361"/>
      <c r="AJ65" s="361"/>
      <c r="AK65" s="362"/>
      <c r="AL65" s="20">
        <f>ROUND(SUM(AL53:AL64),0)</f>
        <v>0</v>
      </c>
    </row>
    <row r="66" spans="1:38" ht="12" customHeight="1" thickTop="1" thickBot="1" x14ac:dyDescent="0.3">
      <c r="A66" s="154"/>
      <c r="B66" s="325"/>
      <c r="C66" s="180"/>
      <c r="D66" s="174"/>
      <c r="E66" s="174"/>
      <c r="F66" s="175"/>
      <c r="G66" s="538"/>
      <c r="H66" s="327"/>
      <c r="I66" s="204"/>
      <c r="J66" s="206"/>
      <c r="K66" s="188"/>
      <c r="L66" s="183"/>
      <c r="M66" s="185"/>
      <c r="N66" s="308"/>
      <c r="O66" s="231"/>
      <c r="P66" s="218"/>
      <c r="Q66" s="293"/>
      <c r="R66" s="200"/>
      <c r="S66" s="239"/>
      <c r="T66" s="208"/>
      <c r="U66" s="551"/>
      <c r="V66" s="181"/>
      <c r="W66" s="524"/>
      <c r="X66" s="525"/>
      <c r="Y66" s="527"/>
      <c r="Z66" s="527"/>
      <c r="AA66" s="528"/>
      <c r="AB66" s="530"/>
      <c r="AC66" s="16"/>
      <c r="AD66" s="379" t="s">
        <v>33</v>
      </c>
      <c r="AE66" s="380"/>
      <c r="AF66" s="380"/>
      <c r="AG66" s="380"/>
      <c r="AH66" s="380"/>
      <c r="AI66" s="380"/>
      <c r="AJ66" s="380"/>
      <c r="AK66" s="381"/>
      <c r="AL66" s="385"/>
    </row>
    <row r="67" spans="1:38" ht="12" customHeight="1" thickTop="1" thickBot="1" x14ac:dyDescent="0.3">
      <c r="A67" s="154">
        <f>+A65+1</f>
        <v>29</v>
      </c>
      <c r="B67" s="324"/>
      <c r="C67" s="177"/>
      <c r="D67" s="178"/>
      <c r="E67" s="178"/>
      <c r="F67" s="179"/>
      <c r="G67" s="538"/>
      <c r="H67" s="326"/>
      <c r="I67" s="207"/>
      <c r="J67" s="210"/>
      <c r="K67" s="187" t="str">
        <f t="shared" ref="K67" si="164">IF(ISBLANK(I67),"",IF(I67=$AH$13,$AI$13,IF(I67=$AH$14,$AI$14,IF(I67=$AH$15,$AI$15,IF(I67=$AH$16,$AI$16,IF(I67=$AH$17,$AI$17,IF(I67=$AH$18,$AI$18,IF(I67=$AH$19,$AI$19,IF(I67=$AH$20,$AI$20,IF(I67=$AH$21,$AI$21,))))))))))</f>
        <v/>
      </c>
      <c r="L67" s="186" t="str">
        <f t="shared" ref="L67" si="165">IF(OR(ISBLANK(J67),G67="x"),"",J67*K67)</f>
        <v/>
      </c>
      <c r="M67" s="184" t="str">
        <f t="shared" si="27"/>
        <v/>
      </c>
      <c r="N67" s="307"/>
      <c r="O67" s="230"/>
      <c r="P67" s="218"/>
      <c r="Q67" s="293"/>
      <c r="R67" s="199" t="str">
        <f t="shared" ref="R67" si="166">IF(I67=$AH$13,$AI$13,IF(OR(I67=$AH$19,I67=$AH$17),(AB67)/2,AB67))</f>
        <v/>
      </c>
      <c r="S67" s="238" t="str">
        <f t="shared" ref="S67" si="167">IF(OR(ISBLANK(B67),B67=B65),"",SUMIF(B$11:B$114,B67,R$11:R$114))</f>
        <v/>
      </c>
      <c r="T67" s="208" t="str">
        <f>IF(J67+N67+O67+P67+Q67&gt;0,+SUM(L67,R67),"")</f>
        <v/>
      </c>
      <c r="U67" s="550" t="str">
        <f t="shared" ref="U67" si="168">IF(OR(ISBLANK(B67),B67=B65),"",X67+S67)</f>
        <v/>
      </c>
      <c r="V67" s="181" t="str">
        <f>IF(G67="x",R67,"")</f>
        <v/>
      </c>
      <c r="W67" s="524">
        <f>IF(B67=B65,0,SUMIF(B$11:B$114,B67,L$11:L$114))</f>
        <v>0</v>
      </c>
      <c r="X67" s="525" t="str">
        <f t="shared" ref="X67" si="169">IF(J67&lt;1,"",IF(AND(OR(I67=$AH$14,I67=$AH$13),(W67)/J67&gt;X$5),X$5*J67,IF(AND(OR(I67&lt;&gt;$AH$14,I67&lt;&gt;$AH$13),(W67)/J67&gt;X$6),X$6*J67,W67)))</f>
        <v/>
      </c>
      <c r="Y67" s="526" t="str">
        <f>IF(G67="x","",IF(H67="","",H67))</f>
        <v/>
      </c>
      <c r="Z67" s="527">
        <f>IF(G67="X","",I67)</f>
        <v>0</v>
      </c>
      <c r="AA67" s="528">
        <f>IF(G67="X","",J67)</f>
        <v>0</v>
      </c>
      <c r="AB67" s="530" t="str">
        <f>IF(J67+N67+O67+P67+Q67&gt;0,+N67*$AJ$36+O67*$AJ$38+P67*$AJ$40+Q67*$AJ$42,"")</f>
        <v/>
      </c>
      <c r="AC67" s="16"/>
      <c r="AD67" s="382"/>
      <c r="AE67" s="383"/>
      <c r="AF67" s="383"/>
      <c r="AG67" s="383"/>
      <c r="AH67" s="383"/>
      <c r="AI67" s="383"/>
      <c r="AJ67" s="383"/>
      <c r="AK67" s="384"/>
      <c r="AL67" s="385"/>
    </row>
    <row r="68" spans="1:38" ht="12" customHeight="1" thickTop="1" thickBot="1" x14ac:dyDescent="0.3">
      <c r="A68" s="154"/>
      <c r="B68" s="325"/>
      <c r="C68" s="180"/>
      <c r="D68" s="174"/>
      <c r="E68" s="174"/>
      <c r="F68" s="175"/>
      <c r="G68" s="538"/>
      <c r="H68" s="327"/>
      <c r="I68" s="204"/>
      <c r="J68" s="206"/>
      <c r="K68" s="188"/>
      <c r="L68" s="183"/>
      <c r="M68" s="185"/>
      <c r="N68" s="308"/>
      <c r="O68" s="231"/>
      <c r="P68" s="218"/>
      <c r="Q68" s="293"/>
      <c r="R68" s="200"/>
      <c r="S68" s="239"/>
      <c r="T68" s="208"/>
      <c r="U68" s="551"/>
      <c r="V68" s="181"/>
      <c r="W68" s="524"/>
      <c r="X68" s="525"/>
      <c r="Y68" s="527"/>
      <c r="Z68" s="527"/>
      <c r="AA68" s="528"/>
      <c r="AB68" s="530"/>
      <c r="AC68" s="16"/>
      <c r="AD68" s="358" t="s">
        <v>35</v>
      </c>
      <c r="AE68" s="233"/>
      <c r="AF68" s="233"/>
      <c r="AG68" s="233"/>
      <c r="AH68" s="233"/>
      <c r="AI68" s="233"/>
      <c r="AJ68" s="233"/>
      <c r="AK68" s="233"/>
      <c r="AL68" s="356"/>
    </row>
    <row r="69" spans="1:38" ht="12" customHeight="1" thickTop="1" thickBot="1" x14ac:dyDescent="0.3">
      <c r="A69" s="154">
        <f>+A67+1</f>
        <v>30</v>
      </c>
      <c r="B69" s="176"/>
      <c r="C69" s="177"/>
      <c r="D69" s="178"/>
      <c r="E69" s="178"/>
      <c r="F69" s="179"/>
      <c r="G69" s="538"/>
      <c r="H69" s="326"/>
      <c r="I69" s="207"/>
      <c r="J69" s="210"/>
      <c r="K69" s="187" t="str">
        <f t="shared" ref="K69" si="170">IF(ISBLANK(I69),"",IF(I69=$AH$13,$AI$13,IF(I69=$AH$14,$AI$14,IF(I69=$AH$15,$AI$15,IF(I69=$AH$16,$AI$16,IF(I69=$AH$17,$AI$17,IF(I69=$AH$18,$AI$18,IF(I69=$AH$19,$AI$19,IF(I69=$AH$20,$AI$20,IF(I69=$AH$21,$AI$21,))))))))))</f>
        <v/>
      </c>
      <c r="L69" s="186" t="str">
        <f t="shared" ref="L69" si="171">IF(OR(ISBLANK(J69),G69="x"),"",J69*K69)</f>
        <v/>
      </c>
      <c r="M69" s="184" t="str">
        <f t="shared" si="27"/>
        <v/>
      </c>
      <c r="N69" s="307"/>
      <c r="O69" s="230"/>
      <c r="P69" s="218"/>
      <c r="Q69" s="293"/>
      <c r="R69" s="199" t="str">
        <f t="shared" ref="R69" si="172">IF(I69=$AH$13,$AI$13,IF(OR(I69=$AH$19,I69=$AH$17),(AB69)/2,AB69))</f>
        <v/>
      </c>
      <c r="S69" s="238" t="str">
        <f t="shared" ref="S69" si="173">IF(OR(ISBLANK(B69),B69=B67),"",SUMIF(B$11:B$114,B69,R$11:R$114))</f>
        <v/>
      </c>
      <c r="T69" s="208" t="str">
        <f>IF(J69+N69+O69+P69+Q69&gt;0,+SUM(L69,R69),"")</f>
        <v/>
      </c>
      <c r="U69" s="550" t="str">
        <f t="shared" ref="U69" si="174">IF(OR(ISBLANK(B69),B69=B67),"",X69+S69)</f>
        <v/>
      </c>
      <c r="V69" s="181" t="str">
        <f>IF(G69="x",R69,"")</f>
        <v/>
      </c>
      <c r="W69" s="524">
        <f>IF(B69=B67,0,SUMIF(B$11:B$114,B69,L$11:L$114))</f>
        <v>0</v>
      </c>
      <c r="X69" s="525" t="str">
        <f t="shared" ref="X69" si="175">IF(J69&lt;1,"",IF(AND(OR(I69=$AH$14,I69=$AH$13),(W69)/J69&gt;X$5),X$5*J69,IF(AND(OR(I69&lt;&gt;$AH$14,I69&lt;&gt;$AH$13),(W69)/J69&gt;X$6),X$6*J69,W69)))</f>
        <v/>
      </c>
      <c r="Y69" s="526" t="str">
        <f>IF(G69="x","",IF(H69="","",H69))</f>
        <v/>
      </c>
      <c r="Z69" s="527">
        <f>IF(G69="X","",I69)</f>
        <v>0</v>
      </c>
      <c r="AA69" s="528">
        <f>IF(G69="X","",J69)</f>
        <v>0</v>
      </c>
      <c r="AB69" s="530" t="str">
        <f>IF(J69+N69+O69+P69+Q69&gt;0,+N69*$AJ$36+O69*$AJ$38+P69*$AJ$40+Q69*$AJ$42,"")</f>
        <v/>
      </c>
      <c r="AC69" s="16"/>
      <c r="AD69" s="359"/>
      <c r="AE69" s="151"/>
      <c r="AF69" s="151"/>
      <c r="AG69" s="151"/>
      <c r="AH69" s="151"/>
      <c r="AI69" s="151"/>
      <c r="AJ69" s="151"/>
      <c r="AK69" s="151"/>
      <c r="AL69" s="357"/>
    </row>
    <row r="70" spans="1:38" ht="12" customHeight="1" thickTop="1" x14ac:dyDescent="0.25">
      <c r="A70" s="154"/>
      <c r="B70" s="176"/>
      <c r="C70" s="180"/>
      <c r="D70" s="174"/>
      <c r="E70" s="174"/>
      <c r="F70" s="175"/>
      <c r="G70" s="538"/>
      <c r="H70" s="327"/>
      <c r="I70" s="204"/>
      <c r="J70" s="206"/>
      <c r="K70" s="188"/>
      <c r="L70" s="183"/>
      <c r="M70" s="185"/>
      <c r="N70" s="308"/>
      <c r="O70" s="231"/>
      <c r="P70" s="218"/>
      <c r="Q70" s="293"/>
      <c r="R70" s="200"/>
      <c r="S70" s="239"/>
      <c r="T70" s="208"/>
      <c r="U70" s="551"/>
      <c r="V70" s="181"/>
      <c r="W70" s="524"/>
      <c r="X70" s="525"/>
      <c r="Y70" s="527"/>
      <c r="Z70" s="527"/>
      <c r="AA70" s="528"/>
      <c r="AB70" s="530"/>
      <c r="AC70" s="16"/>
      <c r="AD70" s="365" t="s">
        <v>69</v>
      </c>
      <c r="AE70" s="366"/>
      <c r="AF70" s="366"/>
      <c r="AG70" s="366"/>
      <c r="AH70" s="366"/>
      <c r="AI70" s="366"/>
      <c r="AJ70" s="366"/>
      <c r="AK70" s="366"/>
      <c r="AL70" s="363">
        <f>+AL66+AL68</f>
        <v>0</v>
      </c>
    </row>
    <row r="71" spans="1:38" ht="12" customHeight="1" x14ac:dyDescent="0.25">
      <c r="A71" s="154">
        <f>+A69+1</f>
        <v>31</v>
      </c>
      <c r="B71" s="176"/>
      <c r="C71" s="177"/>
      <c r="D71" s="178"/>
      <c r="E71" s="178"/>
      <c r="F71" s="179"/>
      <c r="G71" s="538"/>
      <c r="H71" s="326"/>
      <c r="I71" s="207"/>
      <c r="J71" s="210"/>
      <c r="K71" s="187" t="str">
        <f t="shared" ref="K71" si="176">IF(ISBLANK(I71),"",IF(I71=$AH$13,$AI$13,IF(I71=$AH$14,$AI$14,IF(I71=$AH$15,$AI$15,IF(I71=$AH$16,$AI$16,IF(I71=$AH$17,$AI$17,IF(I71=$AH$18,$AI$18,IF(I71=$AH$19,$AI$19,IF(I71=$AH$20,$AI$20,IF(I71=$AH$21,$AI$21,))))))))))</f>
        <v/>
      </c>
      <c r="L71" s="186" t="str">
        <f t="shared" ref="L71" si="177">IF(OR(ISBLANK(J71),G71="x"),"",J71*K71)</f>
        <v/>
      </c>
      <c r="M71" s="184" t="str">
        <f t="shared" si="27"/>
        <v/>
      </c>
      <c r="N71" s="540"/>
      <c r="O71" s="541"/>
      <c r="P71" s="541"/>
      <c r="Q71" s="542"/>
      <c r="R71" s="199" t="str">
        <f t="shared" ref="R71" si="178">IF(I71=$AH$13,$AI$13,IF(OR(I71=$AH$19,I71=$AH$17),(AB71)/2,AB71))</f>
        <v/>
      </c>
      <c r="S71" s="238" t="str">
        <f t="shared" ref="S71" si="179">IF(OR(ISBLANK(B71),B71=B69),"",SUMIF(B$11:B$114,B71,R$11:R$114))</f>
        <v/>
      </c>
      <c r="T71" s="208" t="str">
        <f>IF(J71+N71+O71+P71+Q71&gt;0,+SUM(L71,R71),"")</f>
        <v/>
      </c>
      <c r="U71" s="550" t="str">
        <f t="shared" ref="U71" si="180">IF(OR(ISBLANK(B71),B71=B69),"",X71+S71)</f>
        <v/>
      </c>
      <c r="V71" s="181" t="str">
        <f>IF(G71="x",R71,"")</f>
        <v/>
      </c>
      <c r="W71" s="524">
        <f>IF(B71=B69,0,SUMIF(B$11:B$114,B71,L$11:L$114))</f>
        <v>0</v>
      </c>
      <c r="X71" s="525" t="str">
        <f t="shared" ref="X71" si="181">IF(J71&lt;1,"",IF(AND(OR(I71=$AH$14,I71=$AH$13),(W71)/J71&gt;X$5),X$5*J71,IF(AND(OR(I71&lt;&gt;$AH$14,I71&lt;&gt;$AH$13),(W71)/J71&gt;X$6),X$6*J71,W71)))</f>
        <v/>
      </c>
      <c r="Y71" s="526" t="str">
        <f>IF(G71="x","",IF(H71="","",H71))</f>
        <v/>
      </c>
      <c r="Z71" s="527">
        <f>IF(G71="X","",I71)</f>
        <v>0</v>
      </c>
      <c r="AA71" s="528">
        <f>IF(G71="X","",J71)</f>
        <v>0</v>
      </c>
      <c r="AB71" s="530" t="str">
        <f>IF(J71+N71+O71+P71+Q71&gt;0,+N71*$AJ$36+O71*$AJ$38+P71*$AJ$40+Q71*$AJ$42,"")</f>
        <v/>
      </c>
      <c r="AC71" s="16"/>
      <c r="AD71" s="367"/>
      <c r="AE71" s="368"/>
      <c r="AF71" s="368"/>
      <c r="AG71" s="368"/>
      <c r="AH71" s="368"/>
      <c r="AI71" s="368"/>
      <c r="AJ71" s="368"/>
      <c r="AK71" s="368"/>
      <c r="AL71" s="364"/>
    </row>
    <row r="72" spans="1:38" ht="12" customHeight="1" x14ac:dyDescent="0.25">
      <c r="A72" s="154"/>
      <c r="B72" s="176"/>
      <c r="C72" s="180"/>
      <c r="D72" s="174"/>
      <c r="E72" s="174"/>
      <c r="F72" s="175"/>
      <c r="G72" s="538"/>
      <c r="H72" s="327"/>
      <c r="I72" s="204"/>
      <c r="J72" s="206"/>
      <c r="K72" s="188"/>
      <c r="L72" s="183"/>
      <c r="M72" s="185"/>
      <c r="N72" s="543"/>
      <c r="O72" s="544"/>
      <c r="P72" s="544"/>
      <c r="Q72" s="545"/>
      <c r="R72" s="200"/>
      <c r="S72" s="239"/>
      <c r="T72" s="208"/>
      <c r="U72" s="551"/>
      <c r="V72" s="181"/>
      <c r="W72" s="524"/>
      <c r="X72" s="525"/>
      <c r="Y72" s="527"/>
      <c r="Z72" s="527"/>
      <c r="AA72" s="528"/>
      <c r="AB72" s="530"/>
      <c r="AC72" s="16"/>
      <c r="AD72" s="411" t="s">
        <v>66</v>
      </c>
      <c r="AE72" s="412"/>
      <c r="AF72" s="412"/>
      <c r="AG72" s="412"/>
      <c r="AH72" s="412"/>
      <c r="AI72" s="412"/>
      <c r="AJ72" s="412"/>
      <c r="AK72" s="413"/>
      <c r="AL72" s="86">
        <f>-AL70+AL48</f>
        <v>0</v>
      </c>
    </row>
    <row r="73" spans="1:38" ht="12" customHeight="1" thickBot="1" x14ac:dyDescent="0.3">
      <c r="A73" s="154">
        <f>+A71+1</f>
        <v>32</v>
      </c>
      <c r="B73" s="392"/>
      <c r="C73" s="394"/>
      <c r="D73" s="395"/>
      <c r="E73" s="395"/>
      <c r="F73" s="396"/>
      <c r="G73" s="538"/>
      <c r="H73" s="400"/>
      <c r="I73" s="402"/>
      <c r="J73" s="390"/>
      <c r="K73" s="187" t="str">
        <f t="shared" ref="K73" si="182">IF(ISBLANK(I73),"",IF(I73=$AH$13,$AI$13,IF(I73=$AH$14,$AI$14,IF(I73=$AH$15,$AI$15,IF(I73=$AH$16,$AI$16,IF(I73=$AH$17,$AI$17,IF(I73=$AH$18,$AI$18,IF(I73=$AH$19,$AI$19,IF(I73=$AH$20,$AI$20,IF(I73=$AH$21,$AI$21,))))))))))</f>
        <v/>
      </c>
      <c r="L73" s="186" t="str">
        <f t="shared" ref="L73" si="183">IF(OR(ISBLANK(J73),G73="x"),"",J73*K73)</f>
        <v/>
      </c>
      <c r="M73" s="184" t="str">
        <f t="shared" si="27"/>
        <v/>
      </c>
      <c r="N73" s="543"/>
      <c r="O73" s="544"/>
      <c r="P73" s="544"/>
      <c r="Q73" s="545"/>
      <c r="R73" s="199" t="str">
        <f t="shared" ref="R73" si="184">IF(I73=$AH$13,$AI$13,IF(OR(I73=$AH$19,I73=$AH$17),(AB73)/2,AB73))</f>
        <v/>
      </c>
      <c r="S73" s="238" t="str">
        <f t="shared" ref="S73" si="185">IF(OR(ISBLANK(B73),B73=B71),"",SUMIF(B$11:B$114,B73,R$11:R$114))</f>
        <v/>
      </c>
      <c r="T73" s="208" t="str">
        <f>IF(J73+N73+O73+P73+Q73&gt;0,+SUM(L73,R73),"")</f>
        <v/>
      </c>
      <c r="U73" s="550" t="str">
        <f t="shared" ref="U73" si="186">IF(OR(ISBLANK(B73),B73=B71),"",X73+S73)</f>
        <v/>
      </c>
      <c r="V73" s="181" t="str">
        <f>IF(G73="x",R73,"")</f>
        <v/>
      </c>
      <c r="W73" s="524">
        <f>IF(B73=B71,0,SUMIF(B$11:B$114,B73,L$11:L$114))</f>
        <v>0</v>
      </c>
      <c r="X73" s="525" t="str">
        <f t="shared" ref="X73" si="187">IF(J73&lt;1,"",IF(AND(OR(I73=$AH$14,I73=$AH$13),(W73)/J73&gt;X$5),X$5*J73,IF(AND(OR(I73&lt;&gt;$AH$14,I73&lt;&gt;$AH$13),(W73)/J73&gt;X$6),X$6*J73,W73)))</f>
        <v/>
      </c>
      <c r="Y73" s="526" t="str">
        <f>IF(G73="x","",IF(H73="","",H73))</f>
        <v/>
      </c>
      <c r="Z73" s="527">
        <f>IF(G73="X","",I73)</f>
        <v>0</v>
      </c>
      <c r="AA73" s="528">
        <f>IF(G73="X","",J73)</f>
        <v>0</v>
      </c>
      <c r="AB73" s="530" t="str">
        <f>IF(J73+N73+O73+P73+Q73&gt;0,+N73*$AJ$36+O73*$AJ$38+P73*$AJ$40+Q73*$AJ$42,"")</f>
        <v/>
      </c>
      <c r="AC73" s="16"/>
      <c r="AD73" s="373" t="s">
        <v>34</v>
      </c>
      <c r="AE73" s="374"/>
      <c r="AF73" s="374"/>
      <c r="AG73" s="374"/>
      <c r="AH73" s="374"/>
      <c r="AI73" s="374"/>
      <c r="AJ73" s="374"/>
      <c r="AK73" s="374"/>
      <c r="AL73" s="377">
        <f>+AL49-AL70</f>
        <v>0</v>
      </c>
    </row>
    <row r="74" spans="1:38" ht="12" customHeight="1" thickTop="1" thickBot="1" x14ac:dyDescent="0.3">
      <c r="A74" s="389"/>
      <c r="B74" s="393"/>
      <c r="C74" s="397"/>
      <c r="D74" s="398"/>
      <c r="E74" s="398"/>
      <c r="F74" s="399"/>
      <c r="G74" s="539"/>
      <c r="H74" s="401"/>
      <c r="I74" s="403"/>
      <c r="J74" s="391"/>
      <c r="K74" s="188"/>
      <c r="L74" s="183"/>
      <c r="M74" s="185"/>
      <c r="N74" s="546"/>
      <c r="O74" s="547"/>
      <c r="P74" s="547"/>
      <c r="Q74" s="548"/>
      <c r="R74" s="200"/>
      <c r="S74" s="239"/>
      <c r="T74" s="208"/>
      <c r="U74" s="551"/>
      <c r="V74" s="181"/>
      <c r="W74" s="524"/>
      <c r="X74" s="525"/>
      <c r="Y74" s="527"/>
      <c r="Z74" s="527"/>
      <c r="AA74" s="528"/>
      <c r="AB74" s="530"/>
      <c r="AC74" s="16"/>
      <c r="AD74" s="375"/>
      <c r="AE74" s="376"/>
      <c r="AF74" s="376"/>
      <c r="AG74" s="376"/>
      <c r="AH74" s="376"/>
      <c r="AI74" s="376"/>
      <c r="AJ74" s="376"/>
      <c r="AK74" s="376"/>
      <c r="AL74" s="378"/>
    </row>
    <row r="75" spans="1:38" ht="12" customHeight="1" thickTop="1" thickBot="1" x14ac:dyDescent="0.3">
      <c r="A75" s="442">
        <f>+A73+1</f>
        <v>33</v>
      </c>
      <c r="B75" s="444"/>
      <c r="C75" s="446"/>
      <c r="D75" s="447"/>
      <c r="E75" s="447"/>
      <c r="F75" s="448"/>
      <c r="G75" s="549"/>
      <c r="H75" s="452"/>
      <c r="I75" s="454"/>
      <c r="J75" s="456"/>
      <c r="K75" s="187" t="str">
        <f t="shared" ref="K75" si="188">IF(ISBLANK(I75),"",IF(I75=$AH$13,$AI$13,IF(I75=$AH$14,$AI$14,IF(I75=$AH$15,$AI$15,IF(I75=$AH$16,$AI$16,IF(I75=$AH$17,$AI$17,IF(I75=$AH$18,$AI$18,IF(I75=$AH$19,$AI$19,IF(I75=$AH$20,$AI$20,IF(I75=$AH$21,$AI$21,))))))))))</f>
        <v/>
      </c>
      <c r="L75" s="186" t="str">
        <f t="shared" ref="L75" si="189">IF(OR(ISBLANK(J75),G75="x"),"",J75*K75)</f>
        <v/>
      </c>
      <c r="M75" s="184" t="str">
        <f t="shared" si="27"/>
        <v/>
      </c>
      <c r="N75" s="458"/>
      <c r="O75" s="460"/>
      <c r="P75" s="460"/>
      <c r="Q75" s="462"/>
      <c r="R75" s="199" t="str">
        <f t="shared" ref="R75" si="190">IF(I75=$AH$13,$AI$13,IF(OR(I75=$AH$19,I75=$AH$17),(AB75)/2,AB75))</f>
        <v/>
      </c>
      <c r="S75" s="238" t="str">
        <f t="shared" ref="S75" si="191">IF(OR(ISBLANK(B75),B75=B73),"",SUMIF(B$11:B$114,B75,R$11:R$114))</f>
        <v/>
      </c>
      <c r="T75" s="208" t="str">
        <f>IF(J75+N75+O75+P75+Q75&gt;0,+SUM(L75,R75),"")</f>
        <v/>
      </c>
      <c r="U75" s="550" t="str">
        <f t="shared" ref="U75" si="192">IF(OR(ISBLANK(B75),B75=B73),"",X75+S75)</f>
        <v/>
      </c>
      <c r="V75" s="181" t="str">
        <f>IF(G75="x",R75,"")</f>
        <v/>
      </c>
      <c r="W75" s="524">
        <f>IF(B75=B73,0,SUMIF(B$11:B$114,B75,L$11:L$114))</f>
        <v>0</v>
      </c>
      <c r="X75" s="525" t="str">
        <f t="shared" ref="X75" si="193">IF(J75&lt;1,"",IF(AND(OR(I75=$AH$14,I75=$AH$13),(W75)/J75&gt;X$5),X$5*J75,IF(AND(OR(I75&lt;&gt;$AH$14,I75&lt;&gt;$AH$13),(W75)/J75&gt;X$6),X$6*J75,W75)))</f>
        <v/>
      </c>
      <c r="Y75" s="526" t="str">
        <f>IF(G75="x","",IF(H75="","",H75))</f>
        <v/>
      </c>
      <c r="Z75" s="527">
        <f>IF(G75="X","",I75)</f>
        <v>0</v>
      </c>
      <c r="AA75" s="528">
        <f>IF(G75="X","",J75)</f>
        <v>0</v>
      </c>
      <c r="AB75" s="530" t="str">
        <f>IF(J75+N75+O75+P75+Q75&gt;0,+N75*$AJ$36+O75*$AJ$38+P75*$AJ$40+Q75*$AJ$42,"")</f>
        <v/>
      </c>
      <c r="AC75" s="16"/>
      <c r="AD75" s="408"/>
      <c r="AE75" s="409"/>
      <c r="AF75" s="409"/>
      <c r="AG75" s="409"/>
      <c r="AH75" s="409"/>
      <c r="AI75" s="409"/>
      <c r="AJ75" s="409"/>
      <c r="AK75" s="409"/>
      <c r="AL75" s="410"/>
    </row>
    <row r="76" spans="1:38" ht="12" customHeight="1" thickTop="1" x14ac:dyDescent="0.25">
      <c r="A76" s="443"/>
      <c r="B76" s="445"/>
      <c r="C76" s="449"/>
      <c r="D76" s="450"/>
      <c r="E76" s="450"/>
      <c r="F76" s="451"/>
      <c r="G76" s="538"/>
      <c r="H76" s="453"/>
      <c r="I76" s="455"/>
      <c r="J76" s="457"/>
      <c r="K76" s="188"/>
      <c r="L76" s="183"/>
      <c r="M76" s="185"/>
      <c r="N76" s="459"/>
      <c r="O76" s="461"/>
      <c r="P76" s="461"/>
      <c r="Q76" s="463"/>
      <c r="R76" s="200"/>
      <c r="S76" s="239"/>
      <c r="T76" s="208"/>
      <c r="U76" s="551"/>
      <c r="V76" s="181"/>
      <c r="W76" s="524"/>
      <c r="X76" s="525"/>
      <c r="Y76" s="527"/>
      <c r="Z76" s="527"/>
      <c r="AA76" s="528"/>
      <c r="AB76" s="530"/>
      <c r="AC76" s="16"/>
      <c r="AD76" s="488" t="s">
        <v>77</v>
      </c>
      <c r="AE76" s="489"/>
      <c r="AF76" s="489"/>
      <c r="AG76" s="489"/>
      <c r="AH76" s="489"/>
      <c r="AI76" s="489"/>
      <c r="AJ76" s="489"/>
      <c r="AK76" s="489"/>
      <c r="AL76" s="490"/>
    </row>
    <row r="77" spans="1:38" ht="12" customHeight="1" x14ac:dyDescent="0.25">
      <c r="A77" s="154">
        <f>+A75+1</f>
        <v>34</v>
      </c>
      <c r="B77" s="324"/>
      <c r="C77" s="177"/>
      <c r="D77" s="178"/>
      <c r="E77" s="178"/>
      <c r="F77" s="179"/>
      <c r="G77" s="538"/>
      <c r="H77" s="326"/>
      <c r="I77" s="207"/>
      <c r="J77" s="210"/>
      <c r="K77" s="187" t="str">
        <f t="shared" ref="K77" si="194">IF(ISBLANK(I77),"",IF(I77=$AH$13,$AI$13,IF(I77=$AH$14,$AI$14,IF(I77=$AH$15,$AI$15,IF(I77=$AH$16,$AI$16,IF(I77=$AH$17,$AI$17,IF(I77=$AH$18,$AI$18,IF(I77=$AH$19,$AI$19,IF(I77=$AH$20,$AI$20,IF(I77=$AH$21,$AI$21,))))))))))</f>
        <v/>
      </c>
      <c r="L77" s="186" t="str">
        <f t="shared" ref="L77" si="195">IF(OR(ISBLANK(J77),G77="x"),"",J77*K77)</f>
        <v/>
      </c>
      <c r="M77" s="184" t="str">
        <f t="shared" si="27"/>
        <v/>
      </c>
      <c r="N77" s="307"/>
      <c r="O77" s="230"/>
      <c r="P77" s="230"/>
      <c r="Q77" s="404"/>
      <c r="R77" s="199" t="str">
        <f t="shared" ref="R77" si="196">IF(I77=$AH$13,$AI$13,IF(OR(I77=$AH$19,I77=$AH$17),(AB77)/2,AB77))</f>
        <v/>
      </c>
      <c r="S77" s="238" t="str">
        <f t="shared" ref="S77" si="197">IF(OR(ISBLANK(B77),B77=B75),"",SUMIF(B$11:B$114,B77,R$11:R$114))</f>
        <v/>
      </c>
      <c r="T77" s="208" t="str">
        <f>IF(J77+N77+O77+P77+Q77&gt;0,+SUM(L77,R77),"")</f>
        <v/>
      </c>
      <c r="U77" s="550" t="str">
        <f t="shared" ref="U77" si="198">IF(OR(ISBLANK(B77),B77=B75),"",X77+S77)</f>
        <v/>
      </c>
      <c r="V77" s="181" t="str">
        <f>IF(G77="x",R77,"")</f>
        <v/>
      </c>
      <c r="W77" s="524">
        <f>IF(B77=B75,0,SUMIF(B$11:B$114,B77,L$11:L$114))</f>
        <v>0</v>
      </c>
      <c r="X77" s="525" t="str">
        <f t="shared" ref="X77" si="199">IF(J77&lt;1,"",IF(AND(OR(I77=$AH$14,I77=$AH$13),(W77)/J77&gt;X$5),X$5*J77,IF(AND(OR(I77&lt;&gt;$AH$14,I77&lt;&gt;$AH$13),(W77)/J77&gt;X$6),X$6*J77,W77)))</f>
        <v/>
      </c>
      <c r="Y77" s="526" t="str">
        <f>IF(G77="x","",IF(H77="","",H77))</f>
        <v/>
      </c>
      <c r="Z77" s="527">
        <f>IF(G77="X","",I77)</f>
        <v>0</v>
      </c>
      <c r="AA77" s="528">
        <f>IF(G77="X","",J77)</f>
        <v>0</v>
      </c>
      <c r="AB77" s="530" t="str">
        <f>IF(J77+N77+O77+P77+Q77&gt;0,+N77*$AJ$36+O77*$AJ$38+P77*$AJ$40+Q77*$AJ$42,"")</f>
        <v/>
      </c>
      <c r="AC77" s="16"/>
      <c r="AD77" s="111"/>
      <c r="AE77" s="126"/>
      <c r="AF77" s="126"/>
      <c r="AG77" s="126"/>
      <c r="AH77" s="126"/>
      <c r="AI77" s="126"/>
      <c r="AJ77" s="126"/>
      <c r="AK77" s="126"/>
      <c r="AL77" s="127"/>
    </row>
    <row r="78" spans="1:38" ht="12" customHeight="1" thickBot="1" x14ac:dyDescent="0.3">
      <c r="A78" s="154"/>
      <c r="B78" s="325"/>
      <c r="C78" s="180"/>
      <c r="D78" s="174"/>
      <c r="E78" s="174"/>
      <c r="F78" s="175"/>
      <c r="G78" s="538"/>
      <c r="H78" s="327"/>
      <c r="I78" s="204"/>
      <c r="J78" s="206"/>
      <c r="K78" s="188"/>
      <c r="L78" s="183"/>
      <c r="M78" s="185"/>
      <c r="N78" s="308"/>
      <c r="O78" s="231"/>
      <c r="P78" s="231"/>
      <c r="Q78" s="417"/>
      <c r="R78" s="200"/>
      <c r="S78" s="239"/>
      <c r="T78" s="208"/>
      <c r="U78" s="551"/>
      <c r="V78" s="181"/>
      <c r="W78" s="524"/>
      <c r="X78" s="525"/>
      <c r="Y78" s="527"/>
      <c r="Z78" s="527"/>
      <c r="AA78" s="528"/>
      <c r="AB78" s="530"/>
      <c r="AC78" s="16"/>
      <c r="AD78" s="220" t="s">
        <v>78</v>
      </c>
      <c r="AE78" s="150"/>
      <c r="AF78" s="150"/>
      <c r="AG78" s="150"/>
      <c r="AH78" s="150"/>
      <c r="AI78" s="150"/>
      <c r="AJ78" s="150"/>
      <c r="AK78" s="150"/>
      <c r="AL78" s="221"/>
    </row>
    <row r="79" spans="1:38" ht="12" customHeight="1" thickTop="1" x14ac:dyDescent="0.25">
      <c r="A79" s="154">
        <f>+A77+1</f>
        <v>35</v>
      </c>
      <c r="B79" s="176"/>
      <c r="C79" s="177"/>
      <c r="D79" s="178"/>
      <c r="E79" s="178"/>
      <c r="F79" s="179"/>
      <c r="G79" s="538"/>
      <c r="H79" s="202"/>
      <c r="I79" s="242"/>
      <c r="J79" s="210"/>
      <c r="K79" s="187" t="str">
        <f t="shared" ref="K79" si="200">IF(ISBLANK(I79),"",IF(I79=$AH$13,$AI$13,IF(I79=$AH$14,$AI$14,IF(I79=$AH$15,$AI$15,IF(I79=$AH$16,$AI$16,IF(I79=$AH$17,$AI$17,IF(I79=$AH$18,$AI$18,IF(I79=$AH$19,$AI$19,IF(I79=$AH$20,$AI$20,IF(I79=$AH$21,$AI$21,))))))))))</f>
        <v/>
      </c>
      <c r="L79" s="186" t="str">
        <f t="shared" ref="L79" si="201">IF(OR(ISBLANK(J79),G79="x"),"",J79*K79)</f>
        <v/>
      </c>
      <c r="M79" s="184" t="str">
        <f t="shared" si="27"/>
        <v/>
      </c>
      <c r="N79" s="219"/>
      <c r="O79" s="218"/>
      <c r="P79" s="230"/>
      <c r="Q79" s="404"/>
      <c r="R79" s="199" t="str">
        <f t="shared" ref="R79" si="202">IF(I79=$AH$13,$AI$13,IF(OR(I79=$AH$19,I79=$AH$17),(AB79)/2,AB79))</f>
        <v/>
      </c>
      <c r="S79" s="238" t="str">
        <f t="shared" ref="S79" si="203">IF(OR(ISBLANK(B79),B79=B77),"",SUMIF(B$11:B$114,B79,R$11:R$114))</f>
        <v/>
      </c>
      <c r="T79" s="208" t="str">
        <f>IF(J79+N79+O79+P79+Q79&gt;0,+SUM(L79,R79),"")</f>
        <v/>
      </c>
      <c r="U79" s="550" t="str">
        <f t="shared" ref="U79" si="204">IF(OR(ISBLANK(B79),B79=B77),"",X79+S79)</f>
        <v/>
      </c>
      <c r="V79" s="181" t="str">
        <f>IF(G79="x",R79,"")</f>
        <v/>
      </c>
      <c r="W79" s="524">
        <f>IF(B79=B77,0,SUMIF(B$11:B$114,B79,L$11:L$114))</f>
        <v>0</v>
      </c>
      <c r="X79" s="525" t="str">
        <f t="shared" ref="X79" si="205">IF(J79&lt;1,"",IF(AND(OR(I79=$AH$14,I79=$AH$13),(W79)/J79&gt;X$5),X$5*J79,IF(AND(OR(I79&lt;&gt;$AH$14,I79&lt;&gt;$AH$13),(W79)/J79&gt;X$6),X$6*J79,W79)))</f>
        <v/>
      </c>
      <c r="Y79" s="526" t="str">
        <f>IF(G79="x","",IF(H79="","",H79))</f>
        <v/>
      </c>
      <c r="Z79" s="527">
        <f>IF(G79="X","",I79)</f>
        <v>0</v>
      </c>
      <c r="AA79" s="528">
        <f>IF(G79="X","",J79)</f>
        <v>0</v>
      </c>
      <c r="AB79" s="530" t="str">
        <f>IF(J79+N79+O79+P79+Q79&gt;0,+N79*$AJ$36+O79*$AJ$38+P79*$AJ$40+Q79*$AJ$42,"")</f>
        <v/>
      </c>
      <c r="AC79" s="16"/>
      <c r="AD79" s="216">
        <v>1</v>
      </c>
      <c r="AE79" s="158"/>
      <c r="AF79" s="159"/>
      <c r="AG79" s="159"/>
      <c r="AH79" s="159"/>
      <c r="AI79" s="159"/>
      <c r="AJ79" s="159"/>
      <c r="AK79" s="159"/>
      <c r="AL79" s="160"/>
    </row>
    <row r="80" spans="1:38" ht="12" customHeight="1" x14ac:dyDescent="0.25">
      <c r="A80" s="154"/>
      <c r="B80" s="176"/>
      <c r="C80" s="180"/>
      <c r="D80" s="174"/>
      <c r="E80" s="174"/>
      <c r="F80" s="175"/>
      <c r="G80" s="538"/>
      <c r="H80" s="202"/>
      <c r="I80" s="242"/>
      <c r="J80" s="206"/>
      <c r="K80" s="188"/>
      <c r="L80" s="183"/>
      <c r="M80" s="185"/>
      <c r="N80" s="219"/>
      <c r="O80" s="218"/>
      <c r="P80" s="231"/>
      <c r="Q80" s="417"/>
      <c r="R80" s="200"/>
      <c r="S80" s="239"/>
      <c r="T80" s="208"/>
      <c r="U80" s="551"/>
      <c r="V80" s="181"/>
      <c r="W80" s="524"/>
      <c r="X80" s="525"/>
      <c r="Y80" s="527"/>
      <c r="Z80" s="527"/>
      <c r="AA80" s="528"/>
      <c r="AB80" s="530"/>
      <c r="AC80" s="16"/>
      <c r="AD80" s="217"/>
      <c r="AE80" s="161"/>
      <c r="AF80" s="162"/>
      <c r="AG80" s="162"/>
      <c r="AH80" s="162"/>
      <c r="AI80" s="162"/>
      <c r="AJ80" s="162"/>
      <c r="AK80" s="162"/>
      <c r="AL80" s="163"/>
    </row>
    <row r="81" spans="1:38" ht="12" customHeight="1" x14ac:dyDescent="0.25">
      <c r="A81" s="154">
        <f>+A79+1</f>
        <v>36</v>
      </c>
      <c r="B81" s="176"/>
      <c r="C81" s="177"/>
      <c r="D81" s="178"/>
      <c r="E81" s="178"/>
      <c r="F81" s="179"/>
      <c r="G81" s="538"/>
      <c r="H81" s="202"/>
      <c r="I81" s="242"/>
      <c r="J81" s="210"/>
      <c r="K81" s="187" t="str">
        <f t="shared" ref="K81" si="206">IF(ISBLANK(I81),"",IF(I81=$AH$13,$AI$13,IF(I81=$AH$14,$AI$14,IF(I81=$AH$15,$AI$15,IF(I81=$AH$16,$AI$16,IF(I81=$AH$17,$AI$17,IF(I81=$AH$18,$AI$18,IF(I81=$AH$19,$AI$19,IF(I81=$AH$20,$AI$20,IF(I81=$AH$21,$AI$21,))))))))))</f>
        <v/>
      </c>
      <c r="L81" s="186" t="str">
        <f t="shared" ref="L81" si="207">IF(OR(ISBLANK(J81),G81="x"),"",J81*K81)</f>
        <v/>
      </c>
      <c r="M81" s="184" t="str">
        <f t="shared" si="27"/>
        <v/>
      </c>
      <c r="N81" s="219"/>
      <c r="O81" s="218"/>
      <c r="P81" s="230"/>
      <c r="Q81" s="404"/>
      <c r="R81" s="199" t="str">
        <f t="shared" ref="R81" si="208">IF(I81=$AH$13,$AI$13,IF(OR(I81=$AH$19,I81=$AH$17),(AB81)/2,AB81))</f>
        <v/>
      </c>
      <c r="S81" s="238" t="str">
        <f t="shared" ref="S81" si="209">IF(OR(ISBLANK(B81),B81=B79),"",SUMIF(B$11:B$114,B81,R$11:R$114))</f>
        <v/>
      </c>
      <c r="T81" s="208" t="str">
        <f>IF(J81+N81+O81+P81+Q81&gt;0,+SUM(L81,R81),"")</f>
        <v/>
      </c>
      <c r="U81" s="550" t="str">
        <f t="shared" ref="U81" si="210">IF(OR(ISBLANK(B81),B81=B79),"",X81+S81)</f>
        <v/>
      </c>
      <c r="V81" s="181" t="str">
        <f>IF(G81="x",R81,"")</f>
        <v/>
      </c>
      <c r="W81" s="524">
        <f>IF(B81=B79,0,SUMIF(B$11:B$114,B81,L$11:L$114))</f>
        <v>0</v>
      </c>
      <c r="X81" s="525" t="str">
        <f t="shared" ref="X81" si="211">IF(J81&lt;1,"",IF(AND(OR(I81=$AH$14,I81=$AH$13),(W81)/J81&gt;X$5),X$5*J81,IF(AND(OR(I81&lt;&gt;$AH$14,I81&lt;&gt;$AH$13),(W81)/J81&gt;X$6),X$6*J81,W81)))</f>
        <v/>
      </c>
      <c r="Y81" s="526" t="str">
        <f>IF(G81="x","",IF(H81="","",H81))</f>
        <v/>
      </c>
      <c r="Z81" s="527">
        <f>IF(G81="X","",I81)</f>
        <v>0</v>
      </c>
      <c r="AA81" s="528">
        <f>IF(G81="X","",J81)</f>
        <v>0</v>
      </c>
      <c r="AB81" s="530" t="str">
        <f>IF(J81+N81+O81+P81+Q81&gt;0,+N81*$AJ$36+O81*$AJ$38+P81*$AJ$40+Q81*$AJ$42,"")</f>
        <v/>
      </c>
      <c r="AC81" s="16"/>
      <c r="AD81" s="211">
        <v>2</v>
      </c>
      <c r="AE81" s="164"/>
      <c r="AF81" s="162"/>
      <c r="AG81" s="162"/>
      <c r="AH81" s="162"/>
      <c r="AI81" s="162"/>
      <c r="AJ81" s="162"/>
      <c r="AK81" s="162"/>
      <c r="AL81" s="163"/>
    </row>
    <row r="82" spans="1:38" ht="12" customHeight="1" x14ac:dyDescent="0.25">
      <c r="A82" s="154"/>
      <c r="B82" s="176"/>
      <c r="C82" s="180"/>
      <c r="D82" s="174"/>
      <c r="E82" s="174"/>
      <c r="F82" s="175"/>
      <c r="G82" s="538"/>
      <c r="H82" s="202"/>
      <c r="I82" s="242"/>
      <c r="J82" s="206"/>
      <c r="K82" s="188"/>
      <c r="L82" s="183"/>
      <c r="M82" s="185"/>
      <c r="N82" s="219"/>
      <c r="O82" s="218"/>
      <c r="P82" s="231"/>
      <c r="Q82" s="417"/>
      <c r="R82" s="200"/>
      <c r="S82" s="239"/>
      <c r="T82" s="208"/>
      <c r="U82" s="551"/>
      <c r="V82" s="181"/>
      <c r="W82" s="524"/>
      <c r="X82" s="525"/>
      <c r="Y82" s="527"/>
      <c r="Z82" s="527"/>
      <c r="AA82" s="528"/>
      <c r="AB82" s="530"/>
      <c r="AC82" s="16"/>
      <c r="AD82" s="212"/>
      <c r="AE82" s="161"/>
      <c r="AF82" s="162"/>
      <c r="AG82" s="162"/>
      <c r="AH82" s="162"/>
      <c r="AI82" s="162"/>
      <c r="AJ82" s="162"/>
      <c r="AK82" s="162"/>
      <c r="AL82" s="163"/>
    </row>
    <row r="83" spans="1:38" ht="12" customHeight="1" x14ac:dyDescent="0.25">
      <c r="A83" s="154">
        <f>+A81+1</f>
        <v>37</v>
      </c>
      <c r="B83" s="176"/>
      <c r="C83" s="177"/>
      <c r="D83" s="178"/>
      <c r="E83" s="178"/>
      <c r="F83" s="179"/>
      <c r="G83" s="538"/>
      <c r="H83" s="202"/>
      <c r="I83" s="242"/>
      <c r="J83" s="210"/>
      <c r="K83" s="187" t="str">
        <f t="shared" ref="K83" si="212">IF(ISBLANK(I83),"",IF(I83=$AH$13,$AI$13,IF(I83=$AH$14,$AI$14,IF(I83=$AH$15,$AI$15,IF(I83=$AH$16,$AI$16,IF(I83=$AH$17,$AI$17,IF(I83=$AH$18,$AI$18,IF(I83=$AH$19,$AI$19,IF(I83=$AH$20,$AI$20,IF(I83=$AH$21,$AI$21,))))))))))</f>
        <v/>
      </c>
      <c r="L83" s="186" t="str">
        <f t="shared" ref="L83" si="213">IF(OR(ISBLANK(J83),G83="x"),"",J83*K83)</f>
        <v/>
      </c>
      <c r="M83" s="184" t="str">
        <f t="shared" si="27"/>
        <v/>
      </c>
      <c r="N83" s="219"/>
      <c r="O83" s="218"/>
      <c r="P83" s="230"/>
      <c r="Q83" s="404"/>
      <c r="R83" s="199" t="str">
        <f t="shared" ref="R83" si="214">IF(I83=$AH$13,$AI$13,IF(OR(I83=$AH$19,I83=$AH$17),(AB83)/2,AB83))</f>
        <v/>
      </c>
      <c r="S83" s="238" t="str">
        <f t="shared" ref="S83" si="215">IF(OR(ISBLANK(B83),B83=B81),"",SUMIF(B$11:B$114,B83,R$11:R$114))</f>
        <v/>
      </c>
      <c r="T83" s="208" t="str">
        <f>IF(J83+N83+O83+P83+Q83&gt;0,+SUM(L83,R83),"")</f>
        <v/>
      </c>
      <c r="U83" s="550" t="str">
        <f t="shared" ref="U83" si="216">IF(OR(ISBLANK(B83),B83=B81),"",X83+S83)</f>
        <v/>
      </c>
      <c r="V83" s="181" t="str">
        <f>IF(G83="x",R83,"")</f>
        <v/>
      </c>
      <c r="W83" s="524">
        <f>IF(B83=B81,0,SUMIF(B$11:B$114,B83,L$11:L$114))</f>
        <v>0</v>
      </c>
      <c r="X83" s="525" t="str">
        <f t="shared" ref="X83" si="217">IF(J83&lt;1,"",IF(AND(OR(I83=$AH$14,I83=$AH$13),(W83)/J83&gt;X$5),X$5*J83,IF(AND(OR(I83&lt;&gt;$AH$14,I83&lt;&gt;$AH$13),(W83)/J83&gt;X$6),X$6*J83,W83)))</f>
        <v/>
      </c>
      <c r="Y83" s="526" t="str">
        <f>IF(G83="x","",IF(H83="","",H83))</f>
        <v/>
      </c>
      <c r="Z83" s="527">
        <f>IF(G83="X","",I83)</f>
        <v>0</v>
      </c>
      <c r="AA83" s="528">
        <f>IF(G83="X","",J83)</f>
        <v>0</v>
      </c>
      <c r="AB83" s="530" t="str">
        <f>IF(J83+N83+O83+P83+Q83&gt;0,+N83*$AJ$36+O83*$AJ$38+P83*$AJ$40+Q83*$AJ$42,"")</f>
        <v/>
      </c>
      <c r="AC83" s="16"/>
      <c r="AD83" s="211">
        <v>3</v>
      </c>
      <c r="AE83" s="164"/>
      <c r="AF83" s="162"/>
      <c r="AG83" s="162"/>
      <c r="AH83" s="162"/>
      <c r="AI83" s="162"/>
      <c r="AJ83" s="162"/>
      <c r="AK83" s="162"/>
      <c r="AL83" s="163"/>
    </row>
    <row r="84" spans="1:38" ht="12" customHeight="1" x14ac:dyDescent="0.25">
      <c r="A84" s="154"/>
      <c r="B84" s="176"/>
      <c r="C84" s="180"/>
      <c r="D84" s="174"/>
      <c r="E84" s="174"/>
      <c r="F84" s="175"/>
      <c r="G84" s="538"/>
      <c r="H84" s="202"/>
      <c r="I84" s="242"/>
      <c r="J84" s="206"/>
      <c r="K84" s="188"/>
      <c r="L84" s="183"/>
      <c r="M84" s="185"/>
      <c r="N84" s="219"/>
      <c r="O84" s="218"/>
      <c r="P84" s="231"/>
      <c r="Q84" s="417"/>
      <c r="R84" s="200"/>
      <c r="S84" s="239"/>
      <c r="T84" s="208"/>
      <c r="U84" s="551"/>
      <c r="V84" s="181"/>
      <c r="W84" s="524"/>
      <c r="X84" s="525"/>
      <c r="Y84" s="527"/>
      <c r="Z84" s="527"/>
      <c r="AA84" s="528"/>
      <c r="AB84" s="530"/>
      <c r="AC84" s="16"/>
      <c r="AD84" s="212"/>
      <c r="AE84" s="161"/>
      <c r="AF84" s="162"/>
      <c r="AG84" s="162"/>
      <c r="AH84" s="162"/>
      <c r="AI84" s="162"/>
      <c r="AJ84" s="162"/>
      <c r="AK84" s="162"/>
      <c r="AL84" s="163"/>
    </row>
    <row r="85" spans="1:38" ht="12" customHeight="1" x14ac:dyDescent="0.25">
      <c r="A85" s="154">
        <f>+A83+1</f>
        <v>38</v>
      </c>
      <c r="B85" s="176"/>
      <c r="C85" s="177"/>
      <c r="D85" s="178"/>
      <c r="E85" s="178"/>
      <c r="F85" s="179"/>
      <c r="G85" s="538"/>
      <c r="H85" s="202"/>
      <c r="I85" s="242"/>
      <c r="J85" s="210"/>
      <c r="K85" s="187" t="str">
        <f t="shared" ref="K85" si="218">IF(ISBLANK(I85),"",IF(I85=$AH$13,$AI$13,IF(I85=$AH$14,$AI$14,IF(I85=$AH$15,$AI$15,IF(I85=$AH$16,$AI$16,IF(I85=$AH$17,$AI$17,IF(I85=$AH$18,$AI$18,IF(I85=$AH$19,$AI$19,IF(I85=$AH$20,$AI$20,IF(I85=$AH$21,$AI$21,))))))))))</f>
        <v/>
      </c>
      <c r="L85" s="186" t="str">
        <f t="shared" ref="L85" si="219">IF(OR(ISBLANK(J85),G85="x"),"",J85*K85)</f>
        <v/>
      </c>
      <c r="M85" s="184" t="str">
        <f t="shared" ref="M85:M113" si="220">IF(X85&gt;0,X85,"")</f>
        <v/>
      </c>
      <c r="N85" s="219"/>
      <c r="O85" s="218"/>
      <c r="P85" s="230"/>
      <c r="Q85" s="404"/>
      <c r="R85" s="199" t="str">
        <f t="shared" ref="R85" si="221">IF(I85=$AH$13,$AI$13,IF(OR(I85=$AH$19,I85=$AH$17),(AB85)/2,AB85))</f>
        <v/>
      </c>
      <c r="S85" s="238" t="str">
        <f t="shared" ref="S85" si="222">IF(OR(ISBLANK(B85),B85=B83),"",SUMIF(B$11:B$114,B85,R$11:R$114))</f>
        <v/>
      </c>
      <c r="T85" s="208" t="str">
        <f>IF(J85+N85+O85+P85+Q85&gt;0,+SUM(L85,R85),"")</f>
        <v/>
      </c>
      <c r="U85" s="550" t="str">
        <f t="shared" ref="U85" si="223">IF(OR(ISBLANK(B85),B85=B83),"",X85+S85)</f>
        <v/>
      </c>
      <c r="V85" s="181" t="str">
        <f>IF(G85="x",R85,"")</f>
        <v/>
      </c>
      <c r="W85" s="524">
        <f>IF(B85=B83,0,SUMIF(B$11:B$114,B85,L$11:L$114))</f>
        <v>0</v>
      </c>
      <c r="X85" s="525" t="str">
        <f t="shared" ref="X85" si="224">IF(J85&lt;1,"",IF(AND(OR(I85=$AH$14,I85=$AH$13),(W85)/J85&gt;X$5),X$5*J85,IF(AND(OR(I85&lt;&gt;$AH$14,I85&lt;&gt;$AH$13),(W85)/J85&gt;X$6),X$6*J85,W85)))</f>
        <v/>
      </c>
      <c r="Y85" s="526" t="str">
        <f>IF(G85="x","",IF(H85="","",H85))</f>
        <v/>
      </c>
      <c r="Z85" s="527">
        <f>IF(G85="X","",I85)</f>
        <v>0</v>
      </c>
      <c r="AA85" s="528">
        <f>IF(G85="X","",J85)</f>
        <v>0</v>
      </c>
      <c r="AB85" s="530" t="str">
        <f>IF(J85+N85+O85+P85+Q85&gt;0,+N85*$AJ$36+O85*$AJ$38+P85*$AJ$40+Q85*$AJ$42,"")</f>
        <v/>
      </c>
      <c r="AC85" s="16"/>
      <c r="AD85" s="211">
        <v>4</v>
      </c>
      <c r="AE85" s="164"/>
      <c r="AF85" s="162"/>
      <c r="AG85" s="162"/>
      <c r="AH85" s="162"/>
      <c r="AI85" s="162"/>
      <c r="AJ85" s="162"/>
      <c r="AK85" s="162"/>
      <c r="AL85" s="163"/>
    </row>
    <row r="86" spans="1:38" ht="12" customHeight="1" x14ac:dyDescent="0.25">
      <c r="A86" s="154"/>
      <c r="B86" s="176"/>
      <c r="C86" s="180"/>
      <c r="D86" s="174"/>
      <c r="E86" s="174"/>
      <c r="F86" s="175"/>
      <c r="G86" s="538"/>
      <c r="H86" s="202"/>
      <c r="I86" s="242"/>
      <c r="J86" s="206"/>
      <c r="K86" s="188"/>
      <c r="L86" s="183"/>
      <c r="M86" s="185"/>
      <c r="N86" s="219"/>
      <c r="O86" s="218"/>
      <c r="P86" s="231"/>
      <c r="Q86" s="417"/>
      <c r="R86" s="200"/>
      <c r="S86" s="239"/>
      <c r="T86" s="208"/>
      <c r="U86" s="551"/>
      <c r="V86" s="181"/>
      <c r="W86" s="524"/>
      <c r="X86" s="525"/>
      <c r="Y86" s="527"/>
      <c r="Z86" s="527"/>
      <c r="AA86" s="528"/>
      <c r="AB86" s="530"/>
      <c r="AC86" s="16"/>
      <c r="AD86" s="212"/>
      <c r="AE86" s="161"/>
      <c r="AF86" s="162"/>
      <c r="AG86" s="162"/>
      <c r="AH86" s="162"/>
      <c r="AI86" s="162"/>
      <c r="AJ86" s="162"/>
      <c r="AK86" s="162"/>
      <c r="AL86" s="163"/>
    </row>
    <row r="87" spans="1:38" ht="12" customHeight="1" x14ac:dyDescent="0.25">
      <c r="A87" s="154">
        <f>+A85+1</f>
        <v>39</v>
      </c>
      <c r="B87" s="176"/>
      <c r="C87" s="177"/>
      <c r="D87" s="178"/>
      <c r="E87" s="178"/>
      <c r="F87" s="179"/>
      <c r="G87" s="538"/>
      <c r="H87" s="326"/>
      <c r="I87" s="242"/>
      <c r="J87" s="210"/>
      <c r="K87" s="187" t="str">
        <f t="shared" ref="K87" si="225">IF(ISBLANK(I87),"",IF(I87=$AH$13,$AI$13,IF(I87=$AH$14,$AI$14,IF(I87=$AH$15,$AI$15,IF(I87=$AH$16,$AI$16,IF(I87=$AH$17,$AI$17,IF(I87=$AH$18,$AI$18,IF(I87=$AH$19,$AI$19,IF(I87=$AH$20,$AI$20,IF(I87=$AH$21,$AI$21,))))))))))</f>
        <v/>
      </c>
      <c r="L87" s="186" t="str">
        <f t="shared" ref="L87" si="226">IF(OR(ISBLANK(J87),G87="x"),"",J87*K87)</f>
        <v/>
      </c>
      <c r="M87" s="184" t="str">
        <f t="shared" si="220"/>
        <v/>
      </c>
      <c r="N87" s="307"/>
      <c r="O87" s="230"/>
      <c r="P87" s="230"/>
      <c r="Q87" s="404"/>
      <c r="R87" s="199" t="str">
        <f t="shared" ref="R87" si="227">IF(I87=$AH$13,$AI$13,IF(OR(I87=$AH$19,I87=$AH$17),(AB87)/2,AB87))</f>
        <v/>
      </c>
      <c r="S87" s="238" t="str">
        <f t="shared" ref="S87" si="228">IF(OR(ISBLANK(B87),B87=B85),"",SUMIF(B$11:B$114,B87,R$11:R$114))</f>
        <v/>
      </c>
      <c r="T87" s="208" t="str">
        <f>IF(J87+N87+O87+P87+Q87&gt;0,+SUM(L87,R87),"")</f>
        <v/>
      </c>
      <c r="U87" s="550" t="str">
        <f t="shared" ref="U87" si="229">IF(OR(ISBLANK(B87),B87=B85),"",X87+S87)</f>
        <v/>
      </c>
      <c r="V87" s="181" t="str">
        <f>IF(G87="x",R87,"")</f>
        <v/>
      </c>
      <c r="W87" s="524">
        <f>IF(B87=B85,0,SUMIF(B$11:B$114,B87,L$11:L$114))</f>
        <v>0</v>
      </c>
      <c r="X87" s="525" t="str">
        <f t="shared" ref="X87" si="230">IF(J87&lt;1,"",IF(AND(OR(I87=$AH$14,I87=$AH$13),(W87)/J87&gt;X$5),X$5*J87,IF(AND(OR(I87&lt;&gt;$AH$14,I87&lt;&gt;$AH$13),(W87)/J87&gt;X$6),X$6*J87,W87)))</f>
        <v/>
      </c>
      <c r="Y87" s="526" t="str">
        <f>IF(G87="x","",IF(H87="","",H87))</f>
        <v/>
      </c>
      <c r="Z87" s="527">
        <f>IF(G87="X","",I87)</f>
        <v>0</v>
      </c>
      <c r="AA87" s="528">
        <f>IF(G87="X","",J87)</f>
        <v>0</v>
      </c>
      <c r="AB87" s="530" t="str">
        <f>IF(J87+N87+O87+P87+Q87&gt;0,+N87*$AJ$36+O87*$AJ$38+P87*$AJ$40+Q87*$AJ$42,"")</f>
        <v/>
      </c>
      <c r="AC87" s="16"/>
      <c r="AD87" s="211">
        <v>5</v>
      </c>
      <c r="AE87" s="164"/>
      <c r="AF87" s="162"/>
      <c r="AG87" s="162"/>
      <c r="AH87" s="162"/>
      <c r="AI87" s="162"/>
      <c r="AJ87" s="162"/>
      <c r="AK87" s="162"/>
      <c r="AL87" s="163"/>
    </row>
    <row r="88" spans="1:38" ht="12" customHeight="1" x14ac:dyDescent="0.25">
      <c r="A88" s="154"/>
      <c r="B88" s="176"/>
      <c r="C88" s="180"/>
      <c r="D88" s="174"/>
      <c r="E88" s="174"/>
      <c r="F88" s="175"/>
      <c r="G88" s="538"/>
      <c r="H88" s="327"/>
      <c r="I88" s="242"/>
      <c r="J88" s="206"/>
      <c r="K88" s="188"/>
      <c r="L88" s="183"/>
      <c r="M88" s="185"/>
      <c r="N88" s="308"/>
      <c r="O88" s="231"/>
      <c r="P88" s="231"/>
      <c r="Q88" s="417"/>
      <c r="R88" s="200"/>
      <c r="S88" s="239"/>
      <c r="T88" s="208"/>
      <c r="U88" s="551"/>
      <c r="V88" s="181"/>
      <c r="W88" s="524"/>
      <c r="X88" s="525"/>
      <c r="Y88" s="527"/>
      <c r="Z88" s="527"/>
      <c r="AA88" s="528"/>
      <c r="AB88" s="530"/>
      <c r="AC88" s="16"/>
      <c r="AD88" s="212"/>
      <c r="AE88" s="161"/>
      <c r="AF88" s="162"/>
      <c r="AG88" s="162"/>
      <c r="AH88" s="162"/>
      <c r="AI88" s="162"/>
      <c r="AJ88" s="162"/>
      <c r="AK88" s="162"/>
      <c r="AL88" s="163"/>
    </row>
    <row r="89" spans="1:38" ht="12" customHeight="1" x14ac:dyDescent="0.25">
      <c r="A89" s="154">
        <f>+A87+1</f>
        <v>40</v>
      </c>
      <c r="B89" s="176"/>
      <c r="C89" s="177"/>
      <c r="D89" s="178"/>
      <c r="E89" s="178"/>
      <c r="F89" s="179"/>
      <c r="G89" s="538"/>
      <c r="H89" s="326"/>
      <c r="I89" s="242"/>
      <c r="J89" s="210"/>
      <c r="K89" s="187" t="str">
        <f t="shared" ref="K89" si="231">IF(ISBLANK(I89),"",IF(I89=$AH$13,$AI$13,IF(I89=$AH$14,$AI$14,IF(I89=$AH$15,$AI$15,IF(I89=$AH$16,$AI$16,IF(I89=$AH$17,$AI$17,IF(I89=$AH$18,$AI$18,IF(I89=$AH$19,$AI$19,IF(I89=$AH$20,$AI$20,IF(I89=$AH$21,$AI$21,))))))))))</f>
        <v/>
      </c>
      <c r="L89" s="186" t="str">
        <f t="shared" ref="L89" si="232">IF(OR(ISBLANK(J89),G89="x"),"",J89*K89)</f>
        <v/>
      </c>
      <c r="M89" s="184" t="str">
        <f t="shared" si="220"/>
        <v/>
      </c>
      <c r="N89" s="307"/>
      <c r="O89" s="230"/>
      <c r="P89" s="230"/>
      <c r="Q89" s="404"/>
      <c r="R89" s="199" t="str">
        <f t="shared" ref="R89" si="233">IF(I89=$AH$13,$AI$13,IF(OR(I89=$AH$19,I89=$AH$17),(AB89)/2,AB89))</f>
        <v/>
      </c>
      <c r="S89" s="238" t="str">
        <f t="shared" ref="S89" si="234">IF(OR(ISBLANK(B89),B89=B87),"",SUMIF(B$11:B$114,B89,R$11:R$114))</f>
        <v/>
      </c>
      <c r="T89" s="208" t="str">
        <f>IF(J89+N89+O89+P89+Q89&gt;0,+SUM(L89,R89),"")</f>
        <v/>
      </c>
      <c r="U89" s="550" t="str">
        <f t="shared" ref="U89" si="235">IF(OR(ISBLANK(B89),B89=B87),"",X89+S89)</f>
        <v/>
      </c>
      <c r="V89" s="181" t="str">
        <f>IF(G89="x",R89,"")</f>
        <v/>
      </c>
      <c r="W89" s="524">
        <f>IF(B89=B87,0,SUMIF(B$11:B$114,B89,L$11:L$114))</f>
        <v>0</v>
      </c>
      <c r="X89" s="525" t="str">
        <f t="shared" ref="X89" si="236">IF(J89&lt;1,"",IF(AND(OR(I89=$AH$14,I89=$AH$13),(W89)/J89&gt;X$5),X$5*J89,IF(AND(OR(I89&lt;&gt;$AH$14,I89&lt;&gt;$AH$13),(W89)/J89&gt;X$6),X$6*J89,W89)))</f>
        <v/>
      </c>
      <c r="Y89" s="526" t="str">
        <f>IF(G89="x","",IF(H89="","",H89))</f>
        <v/>
      </c>
      <c r="Z89" s="527">
        <f>IF(G89="X","",I89)</f>
        <v>0</v>
      </c>
      <c r="AA89" s="528">
        <f>IF(G89="X","",J89)</f>
        <v>0</v>
      </c>
      <c r="AB89" s="530" t="str">
        <f>IF(J89+N89+O89+P89+Q89&gt;0,+N89*$AJ$36+O89*$AJ$38+P89*$AJ$40+Q89*$AJ$42,"")</f>
        <v/>
      </c>
      <c r="AC89" s="16"/>
      <c r="AD89" s="211">
        <v>6</v>
      </c>
      <c r="AE89" s="164"/>
      <c r="AF89" s="162"/>
      <c r="AG89" s="162"/>
      <c r="AH89" s="162"/>
      <c r="AI89" s="162"/>
      <c r="AJ89" s="162"/>
      <c r="AK89" s="162"/>
      <c r="AL89" s="163"/>
    </row>
    <row r="90" spans="1:38" ht="12" customHeight="1" thickBot="1" x14ac:dyDescent="0.3">
      <c r="A90" s="154"/>
      <c r="B90" s="176"/>
      <c r="C90" s="180"/>
      <c r="D90" s="174"/>
      <c r="E90" s="174"/>
      <c r="F90" s="175"/>
      <c r="G90" s="538"/>
      <c r="H90" s="327"/>
      <c r="I90" s="242"/>
      <c r="J90" s="206"/>
      <c r="K90" s="188"/>
      <c r="L90" s="183"/>
      <c r="M90" s="185"/>
      <c r="N90" s="308"/>
      <c r="O90" s="231"/>
      <c r="P90" s="231"/>
      <c r="Q90" s="417"/>
      <c r="R90" s="200"/>
      <c r="S90" s="239"/>
      <c r="T90" s="208"/>
      <c r="U90" s="551"/>
      <c r="V90" s="181"/>
      <c r="W90" s="524"/>
      <c r="X90" s="525"/>
      <c r="Y90" s="527"/>
      <c r="Z90" s="527"/>
      <c r="AA90" s="528"/>
      <c r="AB90" s="530"/>
      <c r="AC90" s="16"/>
      <c r="AD90" s="212"/>
      <c r="AE90" s="191"/>
      <c r="AF90" s="192"/>
      <c r="AG90" s="192"/>
      <c r="AH90" s="192"/>
      <c r="AI90" s="192"/>
      <c r="AJ90" s="192"/>
      <c r="AK90" s="192"/>
      <c r="AL90" s="193"/>
    </row>
    <row r="91" spans="1:38" ht="12" customHeight="1" thickTop="1" x14ac:dyDescent="0.25">
      <c r="A91" s="154">
        <f>+A89+1</f>
        <v>41</v>
      </c>
      <c r="B91" s="324"/>
      <c r="C91" s="177"/>
      <c r="D91" s="178"/>
      <c r="E91" s="178"/>
      <c r="F91" s="179"/>
      <c r="G91" s="538"/>
      <c r="H91" s="326"/>
      <c r="I91" s="207"/>
      <c r="J91" s="210"/>
      <c r="K91" s="187" t="str">
        <f t="shared" ref="K91" si="237">IF(ISBLANK(I91),"",IF(I91=$AH$13,$AI$13,IF(I91=$AH$14,$AI$14,IF(I91=$AH$15,$AI$15,IF(I91=$AH$16,$AI$16,IF(I91=$AH$17,$AI$17,IF(I91=$AH$18,$AI$18,IF(I91=$AH$19,$AI$19,IF(I91=$AH$20,$AI$20,IF(I91=$AH$21,$AI$21,))))))))))</f>
        <v/>
      </c>
      <c r="L91" s="186" t="str">
        <f t="shared" ref="L91" si="238">IF(OR(ISBLANK(J91),G91="x"),"",J91*K91)</f>
        <v/>
      </c>
      <c r="M91" s="184" t="str">
        <f t="shared" si="220"/>
        <v/>
      </c>
      <c r="N91" s="307"/>
      <c r="O91" s="230"/>
      <c r="P91" s="230"/>
      <c r="Q91" s="404"/>
      <c r="R91" s="199" t="str">
        <f t="shared" ref="R91" si="239">IF(I91=$AH$13,$AI$13,IF(OR(I91=$AH$19,I91=$AH$17),(AB91)/2,AB91))</f>
        <v/>
      </c>
      <c r="S91" s="238" t="str">
        <f t="shared" ref="S91" si="240">IF(OR(ISBLANK(B91),B91=B89),"",SUMIF(B$11:B$114,B91,R$11:R$114))</f>
        <v/>
      </c>
      <c r="T91" s="208" t="str">
        <f>IF(J91+N91+O91+P91+Q91&gt;0,+SUM(L91,R91),"")</f>
        <v/>
      </c>
      <c r="U91" s="550" t="str">
        <f t="shared" ref="U91" si="241">IF(OR(ISBLANK(B91),B91=B89),"",X91+S91)</f>
        <v/>
      </c>
      <c r="V91" s="181" t="str">
        <f>IF(G91="x",R91,"")</f>
        <v/>
      </c>
      <c r="W91" s="524">
        <f>IF(B91=B89,0,SUMIF(B$11:B$114,B91,L$11:L$114))</f>
        <v>0</v>
      </c>
      <c r="X91" s="525" t="str">
        <f t="shared" ref="X91" si="242">IF(J91&lt;1,"",IF(AND(OR(I91=$AH$14,I91=$AH$13),(W91)/J91&gt;X$5),X$5*J91,IF(AND(OR(I91&lt;&gt;$AH$14,I91&lt;&gt;$AH$13),(W91)/J91&gt;X$6),X$6*J91,W91)))</f>
        <v/>
      </c>
      <c r="Y91" s="526" t="str">
        <f>IF(G91="x","",IF(H91="","",H91))</f>
        <v/>
      </c>
      <c r="Z91" s="527">
        <f>IF(G91="X","",I91)</f>
        <v>0</v>
      </c>
      <c r="AA91" s="528">
        <f>IF(G91="X","",J91)</f>
        <v>0</v>
      </c>
      <c r="AB91" s="530" t="str">
        <f>IF(J91+N91+O91+P91+Q91&gt;0,+N91*$AJ$36+O91*$AJ$38+P91*$AJ$40+Q91*$AJ$42,"")</f>
        <v/>
      </c>
      <c r="AC91" s="16"/>
      <c r="AD91" s="112"/>
      <c r="AE91" s="67"/>
      <c r="AF91" s="67"/>
      <c r="AG91" s="67"/>
      <c r="AH91" s="67"/>
      <c r="AI91" s="67"/>
      <c r="AJ91" s="67"/>
      <c r="AK91" s="67"/>
      <c r="AL91" s="128"/>
    </row>
    <row r="92" spans="1:38" ht="12" customHeight="1" thickBot="1" x14ac:dyDescent="0.3">
      <c r="A92" s="154"/>
      <c r="B92" s="325"/>
      <c r="C92" s="180"/>
      <c r="D92" s="174"/>
      <c r="E92" s="174"/>
      <c r="F92" s="175"/>
      <c r="G92" s="538"/>
      <c r="H92" s="327"/>
      <c r="I92" s="204"/>
      <c r="J92" s="206"/>
      <c r="K92" s="188"/>
      <c r="L92" s="183"/>
      <c r="M92" s="185"/>
      <c r="N92" s="308"/>
      <c r="O92" s="231"/>
      <c r="P92" s="231"/>
      <c r="Q92" s="417"/>
      <c r="R92" s="200"/>
      <c r="S92" s="239"/>
      <c r="T92" s="208"/>
      <c r="U92" s="551"/>
      <c r="V92" s="181"/>
      <c r="W92" s="524"/>
      <c r="X92" s="525"/>
      <c r="Y92" s="527"/>
      <c r="Z92" s="527"/>
      <c r="AA92" s="528"/>
      <c r="AB92" s="530"/>
      <c r="AC92" s="16"/>
      <c r="AD92" s="220" t="s">
        <v>79</v>
      </c>
      <c r="AE92" s="150"/>
      <c r="AF92" s="150"/>
      <c r="AG92" s="150"/>
      <c r="AH92" s="150"/>
      <c r="AI92" s="150"/>
      <c r="AJ92" s="150"/>
      <c r="AK92" s="150"/>
      <c r="AL92" s="221"/>
    </row>
    <row r="93" spans="1:38" ht="12" customHeight="1" thickTop="1" x14ac:dyDescent="0.25">
      <c r="A93" s="154">
        <f>+A91+1</f>
        <v>42</v>
      </c>
      <c r="B93" s="324"/>
      <c r="C93" s="177"/>
      <c r="D93" s="178"/>
      <c r="E93" s="178"/>
      <c r="F93" s="179"/>
      <c r="G93" s="538"/>
      <c r="H93" s="326"/>
      <c r="I93" s="207"/>
      <c r="J93" s="210"/>
      <c r="K93" s="187" t="str">
        <f t="shared" ref="K93" si="243">IF(ISBLANK(I93),"",IF(I93=$AH$13,$AI$13,IF(I93=$AH$14,$AI$14,IF(I93=$AH$15,$AI$15,IF(I93=$AH$16,$AI$16,IF(I93=$AH$17,$AI$17,IF(I93=$AH$18,$AI$18,IF(I93=$AH$19,$AI$19,IF(I93=$AH$20,$AI$20,IF(I93=$AH$21,$AI$21,))))))))))</f>
        <v/>
      </c>
      <c r="L93" s="186" t="str">
        <f t="shared" ref="L93" si="244">IF(OR(ISBLANK(J93),G93="x"),"",J93*K93)</f>
        <v/>
      </c>
      <c r="M93" s="184" t="str">
        <f t="shared" si="220"/>
        <v/>
      </c>
      <c r="N93" s="307"/>
      <c r="O93" s="230"/>
      <c r="P93" s="230"/>
      <c r="Q93" s="404"/>
      <c r="R93" s="199" t="str">
        <f t="shared" ref="R93" si="245">IF(I93=$AH$13,$AI$13,IF(OR(I93=$AH$19,I93=$AH$17),(AB93)/2,AB93))</f>
        <v/>
      </c>
      <c r="S93" s="238" t="str">
        <f t="shared" ref="S93" si="246">IF(OR(ISBLANK(B93),B93=B91),"",SUMIF(B$11:B$114,B93,R$11:R$114))</f>
        <v/>
      </c>
      <c r="T93" s="208" t="str">
        <f>IF(J93+N93+O93+P93+Q93&gt;0,+SUM(L93,R93),"")</f>
        <v/>
      </c>
      <c r="U93" s="550" t="str">
        <f t="shared" ref="U93" si="247">IF(OR(ISBLANK(B93),B93=B91),"",X93+S93)</f>
        <v/>
      </c>
      <c r="V93" s="181" t="str">
        <f>IF(G93="x",R93,"")</f>
        <v/>
      </c>
      <c r="W93" s="524">
        <f>IF(B93=B91,0,SUMIF(B$11:B$114,B93,L$11:L$114))</f>
        <v>0</v>
      </c>
      <c r="X93" s="525" t="str">
        <f t="shared" ref="X93" si="248">IF(J93&lt;1,"",IF(AND(OR(I93=$AH$14,I93=$AH$13),(W93)/J93&gt;X$5),X$5*J93,IF(AND(OR(I93&lt;&gt;$AH$14,I93&lt;&gt;$AH$13),(W93)/J93&gt;X$6),X$6*J93,W93)))</f>
        <v/>
      </c>
      <c r="Y93" s="526" t="str">
        <f>IF(G93="x","",IF(H93="","",H93))</f>
        <v/>
      </c>
      <c r="Z93" s="527">
        <f>IF(G93="X","",I93)</f>
        <v>0</v>
      </c>
      <c r="AA93" s="528">
        <f>IF(G93="X","",J93)</f>
        <v>0</v>
      </c>
      <c r="AB93" s="530" t="str">
        <f>IF(J93+N93+O93+P93+Q93&gt;0,+N93*$AJ$36+O93*$AJ$38+P93*$AJ$40+Q93*$AJ$42,"")</f>
        <v/>
      </c>
      <c r="AC93" s="16"/>
      <c r="AD93" s="216">
        <v>1</v>
      </c>
      <c r="AE93" s="158"/>
      <c r="AF93" s="159"/>
      <c r="AG93" s="159"/>
      <c r="AH93" s="159"/>
      <c r="AI93" s="159"/>
      <c r="AJ93" s="159"/>
      <c r="AK93" s="159"/>
      <c r="AL93" s="160"/>
    </row>
    <row r="94" spans="1:38" ht="12" customHeight="1" x14ac:dyDescent="0.25">
      <c r="A94" s="154"/>
      <c r="B94" s="325"/>
      <c r="C94" s="180"/>
      <c r="D94" s="174"/>
      <c r="E94" s="174"/>
      <c r="F94" s="175"/>
      <c r="G94" s="538"/>
      <c r="H94" s="327"/>
      <c r="I94" s="204"/>
      <c r="J94" s="206"/>
      <c r="K94" s="188"/>
      <c r="L94" s="183"/>
      <c r="M94" s="185"/>
      <c r="N94" s="308"/>
      <c r="O94" s="231"/>
      <c r="P94" s="231"/>
      <c r="Q94" s="417"/>
      <c r="R94" s="200"/>
      <c r="S94" s="239"/>
      <c r="T94" s="208"/>
      <c r="U94" s="551"/>
      <c r="V94" s="181"/>
      <c r="W94" s="524"/>
      <c r="X94" s="525"/>
      <c r="Y94" s="527"/>
      <c r="Z94" s="527"/>
      <c r="AA94" s="528"/>
      <c r="AB94" s="530"/>
      <c r="AC94" s="16"/>
      <c r="AD94" s="217"/>
      <c r="AE94" s="161"/>
      <c r="AF94" s="162"/>
      <c r="AG94" s="162"/>
      <c r="AH94" s="162"/>
      <c r="AI94" s="162"/>
      <c r="AJ94" s="162"/>
      <c r="AK94" s="162"/>
      <c r="AL94" s="163"/>
    </row>
    <row r="95" spans="1:38" ht="12" customHeight="1" x14ac:dyDescent="0.25">
      <c r="A95" s="154">
        <f>+A93+1</f>
        <v>43</v>
      </c>
      <c r="B95" s="324"/>
      <c r="C95" s="177"/>
      <c r="D95" s="178"/>
      <c r="E95" s="178"/>
      <c r="F95" s="179"/>
      <c r="G95" s="538"/>
      <c r="H95" s="326"/>
      <c r="I95" s="207"/>
      <c r="J95" s="210"/>
      <c r="K95" s="187" t="str">
        <f t="shared" ref="K95" si="249">IF(ISBLANK(I95),"",IF(I95=$AH$13,$AI$13,IF(I95=$AH$14,$AI$14,IF(I95=$AH$15,$AI$15,IF(I95=$AH$16,$AI$16,IF(I95=$AH$17,$AI$17,IF(I95=$AH$18,$AI$18,IF(I95=$AH$19,$AI$19,IF(I95=$AH$20,$AI$20,IF(I95=$AH$21,$AI$21,))))))))))</f>
        <v/>
      </c>
      <c r="L95" s="186" t="str">
        <f t="shared" ref="L95" si="250">IF(OR(ISBLANK(J95),G95="x"),"",J95*K95)</f>
        <v/>
      </c>
      <c r="M95" s="184" t="str">
        <f t="shared" si="220"/>
        <v/>
      </c>
      <c r="N95" s="307"/>
      <c r="O95" s="230"/>
      <c r="P95" s="230"/>
      <c r="Q95" s="404"/>
      <c r="R95" s="199" t="str">
        <f t="shared" ref="R95" si="251">IF(I95=$AH$13,$AI$13,IF(OR(I95=$AH$19,I95=$AH$17),(AB95)/2,AB95))</f>
        <v/>
      </c>
      <c r="S95" s="238" t="str">
        <f t="shared" ref="S95" si="252">IF(OR(ISBLANK(B95),B95=B93),"",SUMIF(B$11:B$114,B95,R$11:R$114))</f>
        <v/>
      </c>
      <c r="T95" s="208" t="str">
        <f>IF(J95+N95+O95+P95+Q95&gt;0,+SUM(L95,R95),"")</f>
        <v/>
      </c>
      <c r="U95" s="550" t="str">
        <f t="shared" ref="U95" si="253">IF(OR(ISBLANK(B95),B95=B93),"",X95+S95)</f>
        <v/>
      </c>
      <c r="V95" s="181" t="str">
        <f>IF(G95="x",R95,"")</f>
        <v/>
      </c>
      <c r="W95" s="524">
        <f>IF(B95=B93,0,SUMIF(B$11:B$114,B95,L$11:L$114))</f>
        <v>0</v>
      </c>
      <c r="X95" s="525" t="str">
        <f t="shared" ref="X95" si="254">IF(J95&lt;1,"",IF(AND(OR(I95=$AH$14,I95=$AH$13),(W95)/J95&gt;X$5),X$5*J95,IF(AND(OR(I95&lt;&gt;$AH$14,I95&lt;&gt;$AH$13),(W95)/J95&gt;X$6),X$6*J95,W95)))</f>
        <v/>
      </c>
      <c r="Y95" s="526" t="str">
        <f>IF(G95="x","",IF(H95="","",H95))</f>
        <v/>
      </c>
      <c r="Z95" s="527">
        <f>IF(G95="X","",I95)</f>
        <v>0</v>
      </c>
      <c r="AA95" s="528">
        <f>IF(G95="X","",J95)</f>
        <v>0</v>
      </c>
      <c r="AB95" s="530" t="str">
        <f>IF(J95+N95+O95+P95+Q95&gt;0,+N95*$AJ$36+O95*$AJ$38+P95*$AJ$40+Q95*$AJ$42,"")</f>
        <v/>
      </c>
      <c r="AC95" s="16"/>
      <c r="AD95" s="211">
        <v>2</v>
      </c>
      <c r="AE95" s="164"/>
      <c r="AF95" s="162"/>
      <c r="AG95" s="162"/>
      <c r="AH95" s="162"/>
      <c r="AI95" s="162"/>
      <c r="AJ95" s="162"/>
      <c r="AK95" s="162"/>
      <c r="AL95" s="163"/>
    </row>
    <row r="96" spans="1:38" ht="12" customHeight="1" x14ac:dyDescent="0.25">
      <c r="A96" s="154"/>
      <c r="B96" s="325"/>
      <c r="C96" s="180"/>
      <c r="D96" s="174"/>
      <c r="E96" s="174"/>
      <c r="F96" s="175"/>
      <c r="G96" s="538"/>
      <c r="H96" s="327"/>
      <c r="I96" s="204"/>
      <c r="J96" s="206"/>
      <c r="K96" s="188"/>
      <c r="L96" s="183"/>
      <c r="M96" s="185"/>
      <c r="N96" s="308"/>
      <c r="O96" s="231"/>
      <c r="P96" s="231"/>
      <c r="Q96" s="417"/>
      <c r="R96" s="200"/>
      <c r="S96" s="239"/>
      <c r="T96" s="208"/>
      <c r="U96" s="551"/>
      <c r="V96" s="181"/>
      <c r="W96" s="524"/>
      <c r="X96" s="525"/>
      <c r="Y96" s="527"/>
      <c r="Z96" s="527"/>
      <c r="AA96" s="528"/>
      <c r="AB96" s="530"/>
      <c r="AC96" s="16"/>
      <c r="AD96" s="212"/>
      <c r="AE96" s="161"/>
      <c r="AF96" s="162"/>
      <c r="AG96" s="162"/>
      <c r="AH96" s="162"/>
      <c r="AI96" s="162"/>
      <c r="AJ96" s="162"/>
      <c r="AK96" s="162"/>
      <c r="AL96" s="163"/>
    </row>
    <row r="97" spans="1:38" ht="12" customHeight="1" x14ac:dyDescent="0.25">
      <c r="A97" s="154">
        <f>+A95+1</f>
        <v>44</v>
      </c>
      <c r="B97" s="324"/>
      <c r="C97" s="177"/>
      <c r="D97" s="178"/>
      <c r="E97" s="178"/>
      <c r="F97" s="179"/>
      <c r="G97" s="538"/>
      <c r="H97" s="326"/>
      <c r="I97" s="207"/>
      <c r="J97" s="210"/>
      <c r="K97" s="187" t="str">
        <f t="shared" ref="K97" si="255">IF(ISBLANK(I97),"",IF(I97=$AH$13,$AI$13,IF(I97=$AH$14,$AI$14,IF(I97=$AH$15,$AI$15,IF(I97=$AH$16,$AI$16,IF(I97=$AH$17,$AI$17,IF(I97=$AH$18,$AI$18,IF(I97=$AH$19,$AI$19,IF(I97=$AH$20,$AI$20,IF(I97=$AH$21,$AI$21,))))))))))</f>
        <v/>
      </c>
      <c r="L97" s="186" t="str">
        <f t="shared" ref="L97" si="256">IF(OR(ISBLANK(J97),G97="x"),"",J97*K97)</f>
        <v/>
      </c>
      <c r="M97" s="184" t="str">
        <f t="shared" si="220"/>
        <v/>
      </c>
      <c r="N97" s="307"/>
      <c r="O97" s="230"/>
      <c r="P97" s="230"/>
      <c r="Q97" s="404"/>
      <c r="R97" s="199" t="str">
        <f t="shared" ref="R97" si="257">IF(I97=$AH$13,$AI$13,IF(OR(I97=$AH$19,I97=$AH$17),(AB97)/2,AB97))</f>
        <v/>
      </c>
      <c r="S97" s="238" t="str">
        <f t="shared" ref="S97" si="258">IF(OR(ISBLANK(B97),B97=B95),"",SUMIF(B$11:B$114,B97,R$11:R$114))</f>
        <v/>
      </c>
      <c r="T97" s="208" t="str">
        <f>IF(J97+N97+O97+P97+Q97&gt;0,+SUM(L97,R97),"")</f>
        <v/>
      </c>
      <c r="U97" s="550" t="str">
        <f t="shared" ref="U97" si="259">IF(OR(ISBLANK(B97),B97=B95),"",X97+S97)</f>
        <v/>
      </c>
      <c r="V97" s="181" t="str">
        <f>IF(G97="x",R97,"")</f>
        <v/>
      </c>
      <c r="W97" s="524">
        <f>IF(B97=B95,0,SUMIF(B$11:B$114,B97,L$11:L$114))</f>
        <v>0</v>
      </c>
      <c r="X97" s="525" t="str">
        <f t="shared" ref="X97" si="260">IF(J97&lt;1,"",IF(AND(OR(I97=$AH$14,I97=$AH$13),(W97)/J97&gt;X$5),X$5*J97,IF(AND(OR(I97&lt;&gt;$AH$14,I97&lt;&gt;$AH$13),(W97)/J97&gt;X$6),X$6*J97,W97)))</f>
        <v/>
      </c>
      <c r="Y97" s="526" t="str">
        <f>IF(G97="x","",IF(H97="","",H97))</f>
        <v/>
      </c>
      <c r="Z97" s="527">
        <f>IF(G97="X","",I97)</f>
        <v>0</v>
      </c>
      <c r="AA97" s="528">
        <f>IF(G97="X","",J97)</f>
        <v>0</v>
      </c>
      <c r="AB97" s="530" t="str">
        <f>IF(J97+N97+O97+P97+Q97&gt;0,+N97*$AJ$36+O97*$AJ$38+P97*$AJ$40+Q97*$AJ$42,"")</f>
        <v/>
      </c>
      <c r="AC97" s="16"/>
      <c r="AD97" s="211">
        <v>3</v>
      </c>
      <c r="AE97" s="164"/>
      <c r="AF97" s="162"/>
      <c r="AG97" s="162"/>
      <c r="AH97" s="162"/>
      <c r="AI97" s="162"/>
      <c r="AJ97" s="162"/>
      <c r="AK97" s="162"/>
      <c r="AL97" s="163"/>
    </row>
    <row r="98" spans="1:38" ht="12" customHeight="1" x14ac:dyDescent="0.25">
      <c r="A98" s="154"/>
      <c r="B98" s="325"/>
      <c r="C98" s="180"/>
      <c r="D98" s="174"/>
      <c r="E98" s="174"/>
      <c r="F98" s="175"/>
      <c r="G98" s="538"/>
      <c r="H98" s="327"/>
      <c r="I98" s="204"/>
      <c r="J98" s="206"/>
      <c r="K98" s="188"/>
      <c r="L98" s="183"/>
      <c r="M98" s="185"/>
      <c r="N98" s="308"/>
      <c r="O98" s="231"/>
      <c r="P98" s="231"/>
      <c r="Q98" s="417"/>
      <c r="R98" s="200"/>
      <c r="S98" s="239"/>
      <c r="T98" s="208"/>
      <c r="U98" s="551"/>
      <c r="V98" s="181"/>
      <c r="W98" s="524"/>
      <c r="X98" s="525"/>
      <c r="Y98" s="527"/>
      <c r="Z98" s="527"/>
      <c r="AA98" s="528"/>
      <c r="AB98" s="530"/>
      <c r="AC98" s="16"/>
      <c r="AD98" s="212"/>
      <c r="AE98" s="161"/>
      <c r="AF98" s="162"/>
      <c r="AG98" s="162"/>
      <c r="AH98" s="162"/>
      <c r="AI98" s="162"/>
      <c r="AJ98" s="162"/>
      <c r="AK98" s="162"/>
      <c r="AL98" s="163"/>
    </row>
    <row r="99" spans="1:38" ht="12" customHeight="1" x14ac:dyDescent="0.25">
      <c r="A99" s="154">
        <f>+A97+1</f>
        <v>45</v>
      </c>
      <c r="B99" s="324"/>
      <c r="C99" s="177"/>
      <c r="D99" s="178"/>
      <c r="E99" s="178"/>
      <c r="F99" s="179"/>
      <c r="G99" s="538"/>
      <c r="H99" s="326"/>
      <c r="I99" s="207"/>
      <c r="J99" s="210"/>
      <c r="K99" s="187" t="str">
        <f t="shared" ref="K99" si="261">IF(ISBLANK(I99),"",IF(I99=$AH$13,$AI$13,IF(I99=$AH$14,$AI$14,IF(I99=$AH$15,$AI$15,IF(I99=$AH$16,$AI$16,IF(I99=$AH$17,$AI$17,IF(I99=$AH$18,$AI$18,IF(I99=$AH$19,$AI$19,IF(I99=$AH$20,$AI$20,IF(I99=$AH$21,$AI$21,))))))))))</f>
        <v/>
      </c>
      <c r="L99" s="186" t="str">
        <f t="shared" ref="L99" si="262">IF(OR(ISBLANK(J99),G99="x"),"",J99*K99)</f>
        <v/>
      </c>
      <c r="M99" s="184" t="str">
        <f t="shared" si="220"/>
        <v/>
      </c>
      <c r="N99" s="307"/>
      <c r="O99" s="230"/>
      <c r="P99" s="230"/>
      <c r="Q99" s="404"/>
      <c r="R99" s="199" t="str">
        <f t="shared" ref="R99" si="263">IF(I99=$AH$13,$AI$13,IF(OR(I99=$AH$19,I99=$AH$17),(AB99)/2,AB99))</f>
        <v/>
      </c>
      <c r="S99" s="238" t="str">
        <f t="shared" ref="S99" si="264">IF(OR(ISBLANK(B99),B99=B97),"",SUMIF(B$11:B$114,B99,R$11:R$114))</f>
        <v/>
      </c>
      <c r="T99" s="208" t="str">
        <f>IF(J99+N99+O99+P99+Q99&gt;0,+SUM(L99,R99),"")</f>
        <v/>
      </c>
      <c r="U99" s="550" t="str">
        <f t="shared" ref="U99" si="265">IF(OR(ISBLANK(B99),B99=B97),"",X99+S99)</f>
        <v/>
      </c>
      <c r="V99" s="181" t="str">
        <f>IF(G99="x",R99,"")</f>
        <v/>
      </c>
      <c r="W99" s="524">
        <f>IF(B99=B97,0,SUMIF(B$11:B$114,B99,L$11:L$114))</f>
        <v>0</v>
      </c>
      <c r="X99" s="525" t="str">
        <f t="shared" ref="X99" si="266">IF(J99&lt;1,"",IF(AND(OR(I99=$AH$14,I99=$AH$13),(W99)/J99&gt;X$5),X$5*J99,IF(AND(OR(I99&lt;&gt;$AH$14,I99&lt;&gt;$AH$13),(W99)/J99&gt;X$6),X$6*J99,W99)))</f>
        <v/>
      </c>
      <c r="Y99" s="526" t="str">
        <f>IF(G99="x","",IF(H99="","",H99))</f>
        <v/>
      </c>
      <c r="Z99" s="527">
        <f>IF(G99="X","",I99)</f>
        <v>0</v>
      </c>
      <c r="AA99" s="528">
        <f>IF(G99="X","",J99)</f>
        <v>0</v>
      </c>
      <c r="AB99" s="530" t="str">
        <f>IF(J99+N99+O99+P99+Q99&gt;0,+N99*$AJ$36+O99*$AJ$38+P99*$AJ$40+Q99*$AJ$42,"")</f>
        <v/>
      </c>
      <c r="AC99" s="16"/>
      <c r="AD99" s="211">
        <v>4</v>
      </c>
      <c r="AE99" s="164"/>
      <c r="AF99" s="162"/>
      <c r="AG99" s="162"/>
      <c r="AH99" s="162"/>
      <c r="AI99" s="162"/>
      <c r="AJ99" s="162"/>
      <c r="AK99" s="162"/>
      <c r="AL99" s="163"/>
    </row>
    <row r="100" spans="1:38" ht="12" customHeight="1" x14ac:dyDescent="0.25">
      <c r="A100" s="154"/>
      <c r="B100" s="325"/>
      <c r="C100" s="180"/>
      <c r="D100" s="174"/>
      <c r="E100" s="174"/>
      <c r="F100" s="175"/>
      <c r="G100" s="538"/>
      <c r="H100" s="327"/>
      <c r="I100" s="204"/>
      <c r="J100" s="206"/>
      <c r="K100" s="188"/>
      <c r="L100" s="183"/>
      <c r="M100" s="185"/>
      <c r="N100" s="308"/>
      <c r="O100" s="231"/>
      <c r="P100" s="231"/>
      <c r="Q100" s="417"/>
      <c r="R100" s="200"/>
      <c r="S100" s="239"/>
      <c r="T100" s="208"/>
      <c r="U100" s="551"/>
      <c r="V100" s="181"/>
      <c r="W100" s="524"/>
      <c r="X100" s="525"/>
      <c r="Y100" s="527"/>
      <c r="Z100" s="527"/>
      <c r="AA100" s="528"/>
      <c r="AB100" s="530"/>
      <c r="AC100" s="16"/>
      <c r="AD100" s="212"/>
      <c r="AE100" s="161"/>
      <c r="AF100" s="162"/>
      <c r="AG100" s="162"/>
      <c r="AH100" s="162"/>
      <c r="AI100" s="162"/>
      <c r="AJ100" s="162"/>
      <c r="AK100" s="162"/>
      <c r="AL100" s="163"/>
    </row>
    <row r="101" spans="1:38" ht="12" customHeight="1" x14ac:dyDescent="0.25">
      <c r="A101" s="154">
        <f>+A99+1</f>
        <v>46</v>
      </c>
      <c r="B101" s="324"/>
      <c r="C101" s="177"/>
      <c r="D101" s="178"/>
      <c r="E101" s="178"/>
      <c r="F101" s="179"/>
      <c r="G101" s="538"/>
      <c r="H101" s="326"/>
      <c r="I101" s="207"/>
      <c r="J101" s="210"/>
      <c r="K101" s="187" t="str">
        <f t="shared" ref="K101" si="267">IF(ISBLANK(I101),"",IF(I101=$AH$13,$AI$13,IF(I101=$AH$14,$AI$14,IF(I101=$AH$15,$AI$15,IF(I101=$AH$16,$AI$16,IF(I101=$AH$17,$AI$17,IF(I101=$AH$18,$AI$18,IF(I101=$AH$19,$AI$19,IF(I101=$AH$20,$AI$20,IF(I101=$AH$21,$AI$21,))))))))))</f>
        <v/>
      </c>
      <c r="L101" s="186" t="str">
        <f t="shared" ref="L101" si="268">IF(OR(ISBLANK(J101),G101="x"),"",J101*K101)</f>
        <v/>
      </c>
      <c r="M101" s="184" t="str">
        <f t="shared" si="220"/>
        <v/>
      </c>
      <c r="N101" s="307"/>
      <c r="O101" s="230"/>
      <c r="P101" s="230"/>
      <c r="Q101" s="404"/>
      <c r="R101" s="199" t="str">
        <f t="shared" ref="R101" si="269">IF(I101=$AH$13,$AI$13,IF(OR(I101=$AH$19,I101=$AH$17),(AB101)/2,AB101))</f>
        <v/>
      </c>
      <c r="S101" s="238" t="str">
        <f t="shared" ref="S101" si="270">IF(OR(ISBLANK(B101),B101=B99),"",SUMIF(B$11:B$114,B101,R$11:R$114))</f>
        <v/>
      </c>
      <c r="T101" s="208" t="str">
        <f>IF(J101+N101+O101+P101+Q101&gt;0,+SUM(L101,R101),"")</f>
        <v/>
      </c>
      <c r="U101" s="550" t="str">
        <f t="shared" ref="U101" si="271">IF(OR(ISBLANK(B101),B101=B99),"",X101+S101)</f>
        <v/>
      </c>
      <c r="V101" s="181" t="str">
        <f>IF(G101="x",R101,"")</f>
        <v/>
      </c>
      <c r="W101" s="524">
        <f>IF(B101=B99,0,SUMIF(B$11:B$114,B101,L$11:L$114))</f>
        <v>0</v>
      </c>
      <c r="X101" s="525" t="str">
        <f t="shared" ref="X101" si="272">IF(J101&lt;1,"",IF(AND(OR(I101=$AH$14,I101=$AH$13),(W101)/J101&gt;X$5),X$5*J101,IF(AND(OR(I101&lt;&gt;$AH$14,I101&lt;&gt;$AH$13),(W101)/J101&gt;X$6),X$6*J101,W101)))</f>
        <v/>
      </c>
      <c r="Y101" s="526" t="str">
        <f>IF(G101="x","",IF(H101="","",H101))</f>
        <v/>
      </c>
      <c r="Z101" s="527">
        <f>IF(G101="X","",I101)</f>
        <v>0</v>
      </c>
      <c r="AA101" s="528">
        <f>IF(G101="X","",J101)</f>
        <v>0</v>
      </c>
      <c r="AB101" s="530" t="str">
        <f>IF(J101+N101+O101+P101+Q101&gt;0,+N101*$AJ$36+O101*$AJ$38+P101*$AJ$40+Q101*$AJ$42,"")</f>
        <v/>
      </c>
      <c r="AC101" s="16"/>
      <c r="AD101" s="211">
        <v>5</v>
      </c>
      <c r="AE101" s="164"/>
      <c r="AF101" s="162"/>
      <c r="AG101" s="162"/>
      <c r="AH101" s="162"/>
      <c r="AI101" s="162"/>
      <c r="AJ101" s="162"/>
      <c r="AK101" s="162"/>
      <c r="AL101" s="163"/>
    </row>
    <row r="102" spans="1:38" ht="12" customHeight="1" thickBot="1" x14ac:dyDescent="0.3">
      <c r="A102" s="154"/>
      <c r="B102" s="325"/>
      <c r="C102" s="180"/>
      <c r="D102" s="174"/>
      <c r="E102" s="174"/>
      <c r="F102" s="175"/>
      <c r="G102" s="538"/>
      <c r="H102" s="464"/>
      <c r="I102" s="465"/>
      <c r="J102" s="206"/>
      <c r="K102" s="188"/>
      <c r="L102" s="183"/>
      <c r="M102" s="185"/>
      <c r="N102" s="466"/>
      <c r="O102" s="467"/>
      <c r="P102" s="231"/>
      <c r="Q102" s="417"/>
      <c r="R102" s="200"/>
      <c r="S102" s="239"/>
      <c r="T102" s="208"/>
      <c r="U102" s="551"/>
      <c r="V102" s="181"/>
      <c r="W102" s="524"/>
      <c r="X102" s="525"/>
      <c r="Y102" s="527"/>
      <c r="Z102" s="527"/>
      <c r="AA102" s="528"/>
      <c r="AB102" s="530"/>
      <c r="AC102" s="16"/>
      <c r="AD102" s="212"/>
      <c r="AE102" s="191"/>
      <c r="AF102" s="192"/>
      <c r="AG102" s="192"/>
      <c r="AH102" s="192"/>
      <c r="AI102" s="192"/>
      <c r="AJ102" s="192"/>
      <c r="AK102" s="192"/>
      <c r="AL102" s="193"/>
    </row>
    <row r="103" spans="1:38" ht="12" customHeight="1" thickTop="1" x14ac:dyDescent="0.25">
      <c r="A103" s="154">
        <f>+A101+1</f>
        <v>47</v>
      </c>
      <c r="B103" s="324"/>
      <c r="C103" s="177"/>
      <c r="D103" s="178"/>
      <c r="E103" s="178"/>
      <c r="F103" s="179"/>
      <c r="G103" s="538"/>
      <c r="H103" s="326"/>
      <c r="I103" s="207"/>
      <c r="J103" s="210"/>
      <c r="K103" s="187" t="str">
        <f t="shared" ref="K103" si="273">IF(ISBLANK(I103),"",IF(I103=$AH$13,$AI$13,IF(I103=$AH$14,$AI$14,IF(I103=$AH$15,$AI$15,IF(I103=$AH$16,$AI$16,IF(I103=$AH$17,$AI$17,IF(I103=$AH$18,$AI$18,IF(I103=$AH$19,$AI$19,IF(I103=$AH$20,$AI$20,IF(I103=$AH$21,$AI$21,))))))))))</f>
        <v/>
      </c>
      <c r="L103" s="186" t="str">
        <f t="shared" ref="L103" si="274">IF(OR(ISBLANK(J103),G103="x"),"",J103*K103)</f>
        <v/>
      </c>
      <c r="M103" s="184" t="str">
        <f t="shared" si="220"/>
        <v/>
      </c>
      <c r="N103" s="307"/>
      <c r="O103" s="230"/>
      <c r="P103" s="230"/>
      <c r="Q103" s="404"/>
      <c r="R103" s="199" t="str">
        <f t="shared" ref="R103" si="275">IF(I103=$AH$13,$AI$13,IF(OR(I103=$AH$19,I103=$AH$17),(AB103)/2,AB103))</f>
        <v/>
      </c>
      <c r="S103" s="238" t="str">
        <f t="shared" ref="S103" si="276">IF(OR(ISBLANK(B103),B103=B101),"",SUMIF(B$11:B$114,B103,R$11:R$114))</f>
        <v/>
      </c>
      <c r="T103" s="208" t="str">
        <f>IF(J103+N103+O103+P103+Q103&gt;0,+SUM(L103,R103),"")</f>
        <v/>
      </c>
      <c r="U103" s="550" t="str">
        <f t="shared" ref="U103" si="277">IF(OR(ISBLANK(B103),B103=B101),"",X103+S103)</f>
        <v/>
      </c>
      <c r="V103" s="181" t="str">
        <f>IF(G103="x",R103,"")</f>
        <v/>
      </c>
      <c r="W103" s="524">
        <f>IF(B103=B101,0,SUMIF(B$11:B$114,B103,L$11:L$114))</f>
        <v>0</v>
      </c>
      <c r="X103" s="525" t="str">
        <f t="shared" ref="X103" si="278">IF(J103&lt;1,"",IF(AND(OR(I103=$AH$14,I103=$AH$13),(W103)/J103&gt;X$5),X$5*J103,IF(AND(OR(I103&lt;&gt;$AH$14,I103&lt;&gt;$AH$13),(W103)/J103&gt;X$6),X$6*J103,W103)))</f>
        <v/>
      </c>
      <c r="Y103" s="526" t="str">
        <f>IF(G103="x","",IF(H103="","",H103))</f>
        <v/>
      </c>
      <c r="Z103" s="527">
        <f>IF(G103="X","",I103)</f>
        <v>0</v>
      </c>
      <c r="AA103" s="528">
        <f>IF(G103="X","",J103)</f>
        <v>0</v>
      </c>
      <c r="AB103" s="530" t="str">
        <f>IF(J103+N103+O103+P103+Q103&gt;0,+N103*$AJ$36+O103*$AJ$38+P103*$AJ$40+Q103*$AJ$42,"")</f>
        <v/>
      </c>
      <c r="AC103" s="16"/>
      <c r="AD103" s="81"/>
      <c r="AE103" s="129"/>
      <c r="AF103" s="129"/>
      <c r="AG103" s="129"/>
      <c r="AH103" s="129"/>
      <c r="AI103" s="129"/>
      <c r="AJ103" s="129"/>
      <c r="AK103" s="129"/>
      <c r="AL103" s="129"/>
    </row>
    <row r="104" spans="1:38" ht="12" customHeight="1" thickBot="1" x14ac:dyDescent="0.3">
      <c r="A104" s="154"/>
      <c r="B104" s="325"/>
      <c r="C104" s="180"/>
      <c r="D104" s="174"/>
      <c r="E104" s="174"/>
      <c r="F104" s="175"/>
      <c r="G104" s="538"/>
      <c r="H104" s="464"/>
      <c r="I104" s="465"/>
      <c r="J104" s="206"/>
      <c r="K104" s="188"/>
      <c r="L104" s="183"/>
      <c r="M104" s="185"/>
      <c r="N104" s="466"/>
      <c r="O104" s="467"/>
      <c r="P104" s="231"/>
      <c r="Q104" s="417"/>
      <c r="R104" s="200"/>
      <c r="S104" s="239"/>
      <c r="T104" s="208"/>
      <c r="U104" s="551"/>
      <c r="V104" s="181"/>
      <c r="W104" s="524"/>
      <c r="X104" s="525"/>
      <c r="Y104" s="527"/>
      <c r="Z104" s="527"/>
      <c r="AA104" s="528"/>
      <c r="AB104" s="530"/>
      <c r="AC104" s="16"/>
      <c r="AD104" s="220" t="s">
        <v>80</v>
      </c>
      <c r="AE104" s="151"/>
      <c r="AF104" s="151"/>
      <c r="AG104" s="151"/>
      <c r="AH104" s="151"/>
      <c r="AI104" s="151"/>
      <c r="AJ104" s="151"/>
      <c r="AK104" s="151"/>
      <c r="AL104" s="221"/>
    </row>
    <row r="105" spans="1:38" ht="12" customHeight="1" thickTop="1" x14ac:dyDescent="0.25">
      <c r="A105" s="154">
        <f>+A103+1</f>
        <v>48</v>
      </c>
      <c r="B105" s="324"/>
      <c r="C105" s="177"/>
      <c r="D105" s="178"/>
      <c r="E105" s="178"/>
      <c r="F105" s="179"/>
      <c r="G105" s="538"/>
      <c r="H105" s="326"/>
      <c r="I105" s="207"/>
      <c r="J105" s="210"/>
      <c r="K105" s="187" t="str">
        <f t="shared" ref="K105" si="279">IF(ISBLANK(I105),"",IF(I105=$AH$13,$AI$13,IF(I105=$AH$14,$AI$14,IF(I105=$AH$15,$AI$15,IF(I105=$AH$16,$AI$16,IF(I105=$AH$17,$AI$17,IF(I105=$AH$18,$AI$18,IF(I105=$AH$19,$AI$19,IF(I105=$AH$20,$AI$20,IF(I105=$AH$21,$AI$21,))))))))))</f>
        <v/>
      </c>
      <c r="L105" s="186" t="str">
        <f t="shared" ref="L105" si="280">IF(OR(ISBLANK(J105),G105="x"),"",J105*K105)</f>
        <v/>
      </c>
      <c r="M105" s="184" t="str">
        <f t="shared" si="220"/>
        <v/>
      </c>
      <c r="N105" s="307"/>
      <c r="O105" s="230"/>
      <c r="P105" s="230"/>
      <c r="Q105" s="404"/>
      <c r="R105" s="199" t="str">
        <f t="shared" ref="R105" si="281">IF(I105=$AH$13,$AI$13,IF(OR(I105=$AH$19,I105=$AH$17),(AB105)/2,AB105))</f>
        <v/>
      </c>
      <c r="S105" s="238" t="str">
        <f t="shared" ref="S105" si="282">IF(OR(ISBLANK(B105),B105=B103),"",SUMIF(B$11:B$114,B105,R$11:R$114))</f>
        <v/>
      </c>
      <c r="T105" s="208" t="str">
        <f>IF(J105+N105+O105+P105+Q105&gt;0,+SUM(L105,R105),"")</f>
        <v/>
      </c>
      <c r="U105" s="550" t="str">
        <f t="shared" ref="U105" si="283">IF(OR(ISBLANK(B105),B105=B103),"",X105+S105)</f>
        <v/>
      </c>
      <c r="V105" s="181" t="str">
        <f>IF(G105="x",R105,"")</f>
        <v/>
      </c>
      <c r="W105" s="524">
        <f>IF(B105=B103,0,SUMIF(B$11:B$114,B105,L$11:L$114))</f>
        <v>0</v>
      </c>
      <c r="X105" s="525" t="str">
        <f t="shared" ref="X105" si="284">IF(J105&lt;1,"",IF(AND(OR(I105=$AH$14,I105=$AH$13),(W105)/J105&gt;X$5),X$5*J105,IF(AND(OR(I105&lt;&gt;$AH$14,I105&lt;&gt;$AH$13),(W105)/J105&gt;X$6),X$6*J105,W105)))</f>
        <v/>
      </c>
      <c r="Y105" s="526" t="str">
        <f>IF(G105="x","",IF(H105="","",H105))</f>
        <v/>
      </c>
      <c r="Z105" s="527">
        <f>IF(G105="X","",I105)</f>
        <v>0</v>
      </c>
      <c r="AA105" s="528">
        <f>IF(G105="X","",J105)</f>
        <v>0</v>
      </c>
      <c r="AB105" s="530" t="str">
        <f>IF(J105+N105+O105+P105+Q105&gt;0,+N105*$AJ$36+O105*$AJ$38+P105*$AJ$40+Q105*$AJ$42,"")</f>
        <v/>
      </c>
      <c r="AC105" s="16"/>
      <c r="AD105" s="216">
        <v>1</v>
      </c>
      <c r="AE105" s="158"/>
      <c r="AF105" s="159"/>
      <c r="AG105" s="159"/>
      <c r="AH105" s="159"/>
      <c r="AI105" s="159"/>
      <c r="AJ105" s="159"/>
      <c r="AK105" s="159"/>
      <c r="AL105" s="160"/>
    </row>
    <row r="106" spans="1:38" ht="12" customHeight="1" x14ac:dyDescent="0.25">
      <c r="A106" s="154"/>
      <c r="B106" s="325"/>
      <c r="C106" s="180"/>
      <c r="D106" s="174"/>
      <c r="E106" s="174"/>
      <c r="F106" s="175"/>
      <c r="G106" s="538"/>
      <c r="H106" s="464"/>
      <c r="I106" s="465"/>
      <c r="J106" s="206"/>
      <c r="K106" s="188"/>
      <c r="L106" s="183"/>
      <c r="M106" s="185"/>
      <c r="N106" s="466"/>
      <c r="O106" s="467"/>
      <c r="P106" s="231"/>
      <c r="Q106" s="417"/>
      <c r="R106" s="200"/>
      <c r="S106" s="239"/>
      <c r="T106" s="208"/>
      <c r="U106" s="551"/>
      <c r="V106" s="181"/>
      <c r="W106" s="524"/>
      <c r="X106" s="525"/>
      <c r="Y106" s="527"/>
      <c r="Z106" s="527"/>
      <c r="AA106" s="528"/>
      <c r="AB106" s="530"/>
      <c r="AC106" s="16"/>
      <c r="AD106" s="217"/>
      <c r="AE106" s="161"/>
      <c r="AF106" s="162"/>
      <c r="AG106" s="162"/>
      <c r="AH106" s="162"/>
      <c r="AI106" s="162"/>
      <c r="AJ106" s="162"/>
      <c r="AK106" s="162"/>
      <c r="AL106" s="163"/>
    </row>
    <row r="107" spans="1:38" ht="12" customHeight="1" x14ac:dyDescent="0.25">
      <c r="A107" s="154">
        <f>+A105+1</f>
        <v>49</v>
      </c>
      <c r="B107" s="324"/>
      <c r="C107" s="177"/>
      <c r="D107" s="178"/>
      <c r="E107" s="178"/>
      <c r="F107" s="179"/>
      <c r="G107" s="538"/>
      <c r="H107" s="326"/>
      <c r="I107" s="207"/>
      <c r="J107" s="210"/>
      <c r="K107" s="187" t="str">
        <f t="shared" ref="K107" si="285">IF(ISBLANK(I107),"",IF(I107=$AH$13,$AI$13,IF(I107=$AH$14,$AI$14,IF(I107=$AH$15,$AI$15,IF(I107=$AH$16,$AI$16,IF(I107=$AH$17,$AI$17,IF(I107=$AH$18,$AI$18,IF(I107=$AH$19,$AI$19,IF(I107=$AH$20,$AI$20,IF(I107=$AH$21,$AI$21,))))))))))</f>
        <v/>
      </c>
      <c r="L107" s="186" t="str">
        <f t="shared" ref="L107" si="286">IF(OR(ISBLANK(J107),G107="x"),"",J107*K107)</f>
        <v/>
      </c>
      <c r="M107" s="184" t="str">
        <f t="shared" si="220"/>
        <v/>
      </c>
      <c r="N107" s="307"/>
      <c r="O107" s="230"/>
      <c r="P107" s="230"/>
      <c r="Q107" s="404"/>
      <c r="R107" s="199" t="str">
        <f t="shared" ref="R107" si="287">IF(I107=$AH$13,$AI$13,IF(OR(I107=$AH$19,I107=$AH$17),(AB107)/2,AB107))</f>
        <v/>
      </c>
      <c r="S107" s="238" t="str">
        <f t="shared" ref="S107" si="288">IF(OR(ISBLANK(B107),B107=B105),"",SUMIF(B$11:B$114,B107,R$11:R$114))</f>
        <v/>
      </c>
      <c r="T107" s="208" t="str">
        <f>IF(J107+N107+O107+P107+Q107&gt;0,+SUM(L107,R107),"")</f>
        <v/>
      </c>
      <c r="U107" s="550" t="str">
        <f t="shared" ref="U107" si="289">IF(OR(ISBLANK(B107),B107=B105),"",X107+S107)</f>
        <v/>
      </c>
      <c r="V107" s="181" t="str">
        <f>IF(G107="x",R107,"")</f>
        <v/>
      </c>
      <c r="W107" s="524">
        <f>IF(B107=B105,0,SUMIF(B$11:B$114,B107,L$11:L$114))</f>
        <v>0</v>
      </c>
      <c r="X107" s="525" t="str">
        <f t="shared" ref="X107" si="290">IF(J107&lt;1,"",IF(AND(OR(I107=$AH$14,I107=$AH$13),(W107)/J107&gt;X$5),X$5*J107,IF(AND(OR(I107&lt;&gt;$AH$14,I107&lt;&gt;$AH$13),(W107)/J107&gt;X$6),X$6*J107,W107)))</f>
        <v/>
      </c>
      <c r="Y107" s="526" t="str">
        <f>IF(G107="x","",IF(H107="","",H107))</f>
        <v/>
      </c>
      <c r="Z107" s="527">
        <f>IF(G107="X","",I107)</f>
        <v>0</v>
      </c>
      <c r="AA107" s="528">
        <f>IF(G107="X","",J107)</f>
        <v>0</v>
      </c>
      <c r="AB107" s="530" t="str">
        <f>IF(J107+N107+O107+P107+Q107&gt;0,+N107*$AJ$36+O107*$AJ$38+P107*$AJ$40+Q107*$AJ$42,"")</f>
        <v/>
      </c>
      <c r="AC107" s="16"/>
      <c r="AD107" s="211">
        <v>2</v>
      </c>
      <c r="AE107" s="164"/>
      <c r="AF107" s="162"/>
      <c r="AG107" s="162"/>
      <c r="AH107" s="162"/>
      <c r="AI107" s="162"/>
      <c r="AJ107" s="162"/>
      <c r="AK107" s="162"/>
      <c r="AL107" s="163"/>
    </row>
    <row r="108" spans="1:38" ht="12" customHeight="1" x14ac:dyDescent="0.25">
      <c r="A108" s="154"/>
      <c r="B108" s="325"/>
      <c r="C108" s="180"/>
      <c r="D108" s="174"/>
      <c r="E108" s="174"/>
      <c r="F108" s="175"/>
      <c r="G108" s="538"/>
      <c r="H108" s="464"/>
      <c r="I108" s="465"/>
      <c r="J108" s="206"/>
      <c r="K108" s="188"/>
      <c r="L108" s="183"/>
      <c r="M108" s="185"/>
      <c r="N108" s="466"/>
      <c r="O108" s="467"/>
      <c r="P108" s="231"/>
      <c r="Q108" s="417"/>
      <c r="R108" s="200"/>
      <c r="S108" s="239"/>
      <c r="T108" s="208"/>
      <c r="U108" s="551"/>
      <c r="V108" s="181"/>
      <c r="W108" s="524"/>
      <c r="X108" s="525"/>
      <c r="Y108" s="527"/>
      <c r="Z108" s="527"/>
      <c r="AA108" s="528"/>
      <c r="AB108" s="530"/>
      <c r="AC108" s="16"/>
      <c r="AD108" s="212"/>
      <c r="AE108" s="161"/>
      <c r="AF108" s="162"/>
      <c r="AG108" s="162"/>
      <c r="AH108" s="162"/>
      <c r="AI108" s="162"/>
      <c r="AJ108" s="162"/>
      <c r="AK108" s="162"/>
      <c r="AL108" s="163"/>
    </row>
    <row r="109" spans="1:38" ht="12" customHeight="1" x14ac:dyDescent="0.25">
      <c r="A109" s="154">
        <f>+A107+1</f>
        <v>50</v>
      </c>
      <c r="B109" s="324"/>
      <c r="C109" s="177"/>
      <c r="D109" s="178"/>
      <c r="E109" s="178"/>
      <c r="F109" s="179"/>
      <c r="G109" s="538"/>
      <c r="H109" s="326"/>
      <c r="I109" s="207"/>
      <c r="J109" s="210"/>
      <c r="K109" s="187" t="str">
        <f t="shared" ref="K109" si="291">IF(ISBLANK(I109),"",IF(I109=$AH$13,$AI$13,IF(I109=$AH$14,$AI$14,IF(I109=$AH$15,$AI$15,IF(I109=$AH$16,$AI$16,IF(I109=$AH$17,$AI$17,IF(I109=$AH$18,$AI$18,IF(I109=$AH$19,$AI$19,IF(I109=$AH$20,$AI$20,IF(I109=$AH$21,$AI$21,))))))))))</f>
        <v/>
      </c>
      <c r="L109" s="186" t="str">
        <f t="shared" ref="L109" si="292">IF(OR(ISBLANK(J109),G109="x"),"",J109*K109)</f>
        <v/>
      </c>
      <c r="M109" s="184" t="str">
        <f t="shared" si="220"/>
        <v/>
      </c>
      <c r="N109" s="307"/>
      <c r="O109" s="230"/>
      <c r="P109" s="230"/>
      <c r="Q109" s="404"/>
      <c r="R109" s="199" t="str">
        <f t="shared" ref="R109" si="293">IF(I109=$AH$13,$AI$13,IF(OR(I109=$AH$19,I109=$AH$17),(AB109)/2,AB109))</f>
        <v/>
      </c>
      <c r="S109" s="238" t="str">
        <f t="shared" ref="S109" si="294">IF(OR(ISBLANK(B109),B109=B107),"",SUMIF(B$11:B$114,B109,R$11:R$114))</f>
        <v/>
      </c>
      <c r="T109" s="208" t="str">
        <f>IF(J109+N109+O109+P109+Q109&gt;0,+SUM(L109,R109),"")</f>
        <v/>
      </c>
      <c r="U109" s="550" t="str">
        <f t="shared" ref="U109" si="295">IF(OR(ISBLANK(B109),B109=B107),"",X109+S109)</f>
        <v/>
      </c>
      <c r="V109" s="181" t="str">
        <f>IF(G109="x",R109,"")</f>
        <v/>
      </c>
      <c r="W109" s="524">
        <f>IF(B109=B107,0,SUMIF(B$11:B$114,B109,L$11:L$114))</f>
        <v>0</v>
      </c>
      <c r="X109" s="525" t="str">
        <f t="shared" ref="X109" si="296">IF(J109&lt;1,"",IF(AND(OR(I109=$AH$14,I109=$AH$13),(W109)/J109&gt;X$5),X$5*J109,IF(AND(OR(I109&lt;&gt;$AH$14,I109&lt;&gt;$AH$13),(W109)/J109&gt;X$6),X$6*J109,W109)))</f>
        <v/>
      </c>
      <c r="Y109" s="526" t="str">
        <f>IF(G109="x","",IF(H109="","",H109))</f>
        <v/>
      </c>
      <c r="Z109" s="527">
        <f>IF(G109="X","",I109)</f>
        <v>0</v>
      </c>
      <c r="AA109" s="528">
        <f>IF(G109="X","",J109)</f>
        <v>0</v>
      </c>
      <c r="AB109" s="530" t="str">
        <f>IF(J109+N109+O109+P109+Q109&gt;0,+N109*$AJ$36+O109*$AJ$38+P109*$AJ$40+Q109*$AJ$42,"")</f>
        <v/>
      </c>
      <c r="AC109" s="16"/>
      <c r="AD109" s="211">
        <v>3</v>
      </c>
      <c r="AE109" s="164"/>
      <c r="AF109" s="162"/>
      <c r="AG109" s="162"/>
      <c r="AH109" s="162"/>
      <c r="AI109" s="162"/>
      <c r="AJ109" s="162"/>
      <c r="AK109" s="162"/>
      <c r="AL109" s="163"/>
    </row>
    <row r="110" spans="1:38" ht="12" customHeight="1" x14ac:dyDescent="0.25">
      <c r="A110" s="154"/>
      <c r="B110" s="325"/>
      <c r="C110" s="180"/>
      <c r="D110" s="174"/>
      <c r="E110" s="174"/>
      <c r="F110" s="175"/>
      <c r="G110" s="538"/>
      <c r="H110" s="464"/>
      <c r="I110" s="465"/>
      <c r="J110" s="206"/>
      <c r="K110" s="188"/>
      <c r="L110" s="183"/>
      <c r="M110" s="185"/>
      <c r="N110" s="466"/>
      <c r="O110" s="467"/>
      <c r="P110" s="231"/>
      <c r="Q110" s="417"/>
      <c r="R110" s="200"/>
      <c r="S110" s="239"/>
      <c r="T110" s="208"/>
      <c r="U110" s="551"/>
      <c r="V110" s="181"/>
      <c r="W110" s="524"/>
      <c r="X110" s="525"/>
      <c r="Y110" s="527"/>
      <c r="Z110" s="527"/>
      <c r="AA110" s="528"/>
      <c r="AB110" s="530"/>
      <c r="AC110" s="16"/>
      <c r="AD110" s="212"/>
      <c r="AE110" s="161"/>
      <c r="AF110" s="162"/>
      <c r="AG110" s="162"/>
      <c r="AH110" s="162"/>
      <c r="AI110" s="162"/>
      <c r="AJ110" s="162"/>
      <c r="AK110" s="162"/>
      <c r="AL110" s="163"/>
    </row>
    <row r="111" spans="1:38" ht="12" customHeight="1" x14ac:dyDescent="0.25">
      <c r="A111" s="154">
        <f>+A109+1</f>
        <v>51</v>
      </c>
      <c r="B111" s="324"/>
      <c r="C111" s="177"/>
      <c r="D111" s="178"/>
      <c r="E111" s="178"/>
      <c r="F111" s="179"/>
      <c r="G111" s="538"/>
      <c r="H111" s="326"/>
      <c r="I111" s="207"/>
      <c r="J111" s="210"/>
      <c r="K111" s="187" t="str">
        <f t="shared" ref="K111:K113" si="297">IF(ISBLANK(I111),"",IF(I111=$AH$13,$AI$13,IF(I111=$AH$14,$AI$14,IF(I111=$AH$15,$AI$15,IF(I111=$AH$16,$AI$16,IF(I111=$AH$17,$AI$17,IF(I111=$AH$18,$AI$18,IF(I111=$AH$19,$AI$19,IF(I111=$AH$20,$AI$20,IF(I111=$AH$21,$AI$21,))))))))))</f>
        <v/>
      </c>
      <c r="L111" s="186" t="str">
        <f t="shared" ref="L111:L113" si="298">IF(OR(ISBLANK(J111),G111="x"),"",J111*K111)</f>
        <v/>
      </c>
      <c r="M111" s="184" t="str">
        <f t="shared" si="220"/>
        <v/>
      </c>
      <c r="N111" s="307"/>
      <c r="O111" s="230"/>
      <c r="P111" s="230"/>
      <c r="Q111" s="404"/>
      <c r="R111" s="199" t="str">
        <f t="shared" ref="R111:R113" si="299">IF(I111=$AH$13,$AI$13,IF(OR(I111=$AH$19,I111=$AH$17),(AB111)/2,AB111))</f>
        <v/>
      </c>
      <c r="S111" s="238" t="str">
        <f t="shared" ref="S111:S113" si="300">IF(OR(ISBLANK(B111),B111=B109),"",SUMIF(B$11:B$114,B111,R$11:R$114))</f>
        <v/>
      </c>
      <c r="T111" s="208" t="str">
        <f>IF(J111+N111+O111+P111+Q111&gt;0,+SUM(L111,R111),"")</f>
        <v/>
      </c>
      <c r="U111" s="550" t="str">
        <f t="shared" ref="U111" si="301">IF(OR(ISBLANK(B111),B111=B109),"",X111+S111)</f>
        <v/>
      </c>
      <c r="V111" s="181" t="str">
        <f>IF(G111="x",R111,"")</f>
        <v/>
      </c>
      <c r="W111" s="524">
        <f>IF(B111=B109,0,SUMIF(B$11:B$114,B111,L$11:L$114))</f>
        <v>0</v>
      </c>
      <c r="X111" s="525" t="str">
        <f t="shared" ref="X111" si="302">IF(J111&lt;1,"",IF(AND(OR(I111=$AH$14,I111=$AH$13),(W111)/J111&gt;X$5),X$5*J111,IF(AND(OR(I111&lt;&gt;$AH$14,I111&lt;&gt;$AH$13),(W111)/J111&gt;X$6),X$6*J111,W111)))</f>
        <v/>
      </c>
      <c r="Y111" s="526" t="str">
        <f>IF(G111="x","",IF(H111="","",H111))</f>
        <v/>
      </c>
      <c r="Z111" s="527">
        <f>IF(G111="X","",I111)</f>
        <v>0</v>
      </c>
      <c r="AA111" s="528">
        <f>IF(G111="X","",J111)</f>
        <v>0</v>
      </c>
      <c r="AB111" s="530" t="str">
        <f>IF(J111+N111+O111+P111+Q111&gt;0,+N111*$AJ$36+O111*$AJ$38+P111*$AJ$40+Q111*$AJ$42,"")</f>
        <v/>
      </c>
      <c r="AC111" s="16"/>
      <c r="AD111" s="211">
        <v>4</v>
      </c>
      <c r="AE111" s="164"/>
      <c r="AF111" s="162"/>
      <c r="AG111" s="162"/>
      <c r="AH111" s="162"/>
      <c r="AI111" s="162"/>
      <c r="AJ111" s="162"/>
      <c r="AK111" s="162"/>
      <c r="AL111" s="163"/>
    </row>
    <row r="112" spans="1:38" ht="12" customHeight="1" x14ac:dyDescent="0.25">
      <c r="A112" s="154"/>
      <c r="B112" s="325"/>
      <c r="C112" s="180"/>
      <c r="D112" s="174"/>
      <c r="E112" s="174"/>
      <c r="F112" s="175"/>
      <c r="G112" s="538"/>
      <c r="H112" s="464"/>
      <c r="I112" s="465"/>
      <c r="J112" s="206"/>
      <c r="K112" s="188"/>
      <c r="L112" s="183"/>
      <c r="M112" s="185"/>
      <c r="N112" s="466"/>
      <c r="O112" s="467"/>
      <c r="P112" s="231"/>
      <c r="Q112" s="417"/>
      <c r="R112" s="200"/>
      <c r="S112" s="239"/>
      <c r="T112" s="208"/>
      <c r="U112" s="551"/>
      <c r="V112" s="181"/>
      <c r="W112" s="524"/>
      <c r="X112" s="525"/>
      <c r="Y112" s="527"/>
      <c r="Z112" s="527"/>
      <c r="AA112" s="528"/>
      <c r="AB112" s="530"/>
      <c r="AC112" s="16"/>
      <c r="AD112" s="212"/>
      <c r="AE112" s="161"/>
      <c r="AF112" s="162"/>
      <c r="AG112" s="162"/>
      <c r="AH112" s="162"/>
      <c r="AI112" s="162"/>
      <c r="AJ112" s="162"/>
      <c r="AK112" s="162"/>
      <c r="AL112" s="163"/>
    </row>
    <row r="113" spans="1:45" ht="12" customHeight="1" x14ac:dyDescent="0.25">
      <c r="A113" s="154">
        <f>+A111+1</f>
        <v>52</v>
      </c>
      <c r="B113" s="324"/>
      <c r="C113" s="177"/>
      <c r="D113" s="178"/>
      <c r="E113" s="178"/>
      <c r="F113" s="179"/>
      <c r="G113" s="538"/>
      <c r="H113" s="326"/>
      <c r="I113" s="207"/>
      <c r="J113" s="210"/>
      <c r="K113" s="279" t="str">
        <f t="shared" si="297"/>
        <v/>
      </c>
      <c r="L113" s="186" t="str">
        <f t="shared" si="298"/>
        <v/>
      </c>
      <c r="M113" s="184" t="str">
        <f t="shared" si="220"/>
        <v/>
      </c>
      <c r="N113" s="307"/>
      <c r="O113" s="230"/>
      <c r="P113" s="230"/>
      <c r="Q113" s="404"/>
      <c r="R113" s="479" t="str">
        <f t="shared" si="299"/>
        <v/>
      </c>
      <c r="S113" s="238" t="str">
        <f t="shared" si="300"/>
        <v/>
      </c>
      <c r="T113" s="208" t="str">
        <f>IF(J113+N113+O113+P113+Q113&gt;0,+SUM(L113,R113),"")</f>
        <v/>
      </c>
      <c r="U113" s="550" t="str">
        <f t="shared" ref="U113" si="303">IF(OR(ISBLANK(B113),B113=B111),"",X113+S113)</f>
        <v/>
      </c>
      <c r="V113" s="181" t="str">
        <f>IF(G113="x",R113,"")</f>
        <v/>
      </c>
      <c r="W113" s="524">
        <f>IF(B113=B111,0,SUMIF(B$11:B$114,B113,L$11:L$114))</f>
        <v>0</v>
      </c>
      <c r="X113" s="525" t="str">
        <f t="shared" ref="X113" si="304">IF(J113&lt;1,"",IF(AND(OR(I113=$AH$14,I113=$AH$13),(W113)/J113&gt;X$5),X$5*J113,IF(AND(OR(I113&lt;&gt;$AH$14,I113&lt;&gt;$AH$13),(W113)/J113&gt;X$6),X$6*J113,W113)))</f>
        <v/>
      </c>
      <c r="Y113" s="526" t="str">
        <f>IF(G113="x","",IF(H113="","",H113))</f>
        <v/>
      </c>
      <c r="Z113" s="527">
        <f>IF(G113="X","",I113)</f>
        <v>0</v>
      </c>
      <c r="AA113" s="528">
        <f>IF(G113="X","",J113)</f>
        <v>0</v>
      </c>
      <c r="AB113" s="530" t="str">
        <f>IF(J113+N113+O113+P113+Q113&gt;0,+N113*$AJ$36+O113*$AJ$38+P113*$AJ$40+Q113*$AJ$42,"")</f>
        <v/>
      </c>
      <c r="AC113" s="141"/>
      <c r="AD113" s="211">
        <v>5</v>
      </c>
      <c r="AE113" s="164"/>
      <c r="AF113" s="162"/>
      <c r="AG113" s="162"/>
      <c r="AH113" s="162"/>
      <c r="AI113" s="162"/>
      <c r="AJ113" s="162"/>
      <c r="AK113" s="162"/>
      <c r="AL113" s="163"/>
    </row>
    <row r="114" spans="1:45" ht="12" customHeight="1" thickBot="1" x14ac:dyDescent="0.3">
      <c r="A114" s="389"/>
      <c r="B114" s="468"/>
      <c r="C114" s="469"/>
      <c r="D114" s="470"/>
      <c r="E114" s="470"/>
      <c r="F114" s="471"/>
      <c r="G114" s="539"/>
      <c r="H114" s="472"/>
      <c r="I114" s="473"/>
      <c r="J114" s="481"/>
      <c r="K114" s="482"/>
      <c r="L114" s="483"/>
      <c r="M114" s="474"/>
      <c r="N114" s="475"/>
      <c r="O114" s="476"/>
      <c r="P114" s="477"/>
      <c r="Q114" s="478"/>
      <c r="R114" s="480"/>
      <c r="S114" s="485"/>
      <c r="T114" s="486"/>
      <c r="U114" s="552"/>
      <c r="V114" s="487"/>
      <c r="W114" s="531"/>
      <c r="X114" s="532"/>
      <c r="Y114" s="533"/>
      <c r="Z114" s="533"/>
      <c r="AA114" s="534"/>
      <c r="AB114" s="535"/>
      <c r="AC114" s="142"/>
      <c r="AD114" s="491"/>
      <c r="AE114" s="191"/>
      <c r="AF114" s="192"/>
      <c r="AG114" s="192"/>
      <c r="AH114" s="192"/>
      <c r="AI114" s="192"/>
      <c r="AJ114" s="192"/>
      <c r="AK114" s="192"/>
      <c r="AL114" s="193"/>
    </row>
    <row r="115" spans="1:45" x14ac:dyDescent="0.25">
      <c r="A115" s="105" t="s">
        <v>28</v>
      </c>
      <c r="B115" s="83"/>
      <c r="C115" s="30"/>
      <c r="D115" s="30"/>
      <c r="E115" s="30"/>
      <c r="F115" s="30"/>
      <c r="G115" s="31"/>
      <c r="H115" s="83"/>
      <c r="I115" s="83" t="s">
        <v>6</v>
      </c>
      <c r="J115" s="83">
        <f>SUMIF(G$11:G$114,"&lt;&gt;x",J$11:J$114)</f>
        <v>0</v>
      </c>
      <c r="K115" s="115" t="s">
        <v>6</v>
      </c>
      <c r="L115" s="115">
        <f>SUM(L11:L114)</f>
        <v>0</v>
      </c>
      <c r="M115" s="115"/>
      <c r="N115" s="107">
        <f t="shared" ref="N115:X115" si="305">SUM(N11:N114)</f>
        <v>0</v>
      </c>
      <c r="O115" s="107">
        <f t="shared" si="305"/>
        <v>0</v>
      </c>
      <c r="P115" s="107">
        <f t="shared" si="305"/>
        <v>0</v>
      </c>
      <c r="Q115" s="107">
        <f t="shared" si="305"/>
        <v>0</v>
      </c>
      <c r="R115" s="116">
        <f t="shared" si="305"/>
        <v>0</v>
      </c>
      <c r="S115" s="116">
        <f t="shared" si="305"/>
        <v>0</v>
      </c>
      <c r="T115" s="116">
        <f t="shared" si="305"/>
        <v>0</v>
      </c>
      <c r="U115" s="116">
        <f t="shared" si="305"/>
        <v>0</v>
      </c>
      <c r="V115" s="116">
        <f t="shared" si="305"/>
        <v>0</v>
      </c>
      <c r="W115" s="117">
        <f t="shared" si="305"/>
        <v>0</v>
      </c>
      <c r="X115" s="117">
        <f t="shared" si="305"/>
        <v>0</v>
      </c>
      <c r="Y115" s="117"/>
      <c r="Z115" s="116"/>
      <c r="AA115" s="115"/>
      <c r="AB115" s="116">
        <f>SUM(AB11:AB114)</f>
        <v>0</v>
      </c>
      <c r="AC115" s="116"/>
      <c r="AD115" s="36"/>
      <c r="AE115" s="37"/>
      <c r="AF115" s="37"/>
      <c r="AG115" s="37"/>
      <c r="AH115" s="130"/>
      <c r="AI115" s="126"/>
      <c r="AJ115" s="131"/>
      <c r="AK115" s="126"/>
      <c r="AL115" s="132"/>
    </row>
    <row r="116" spans="1:45" ht="24" customHeight="1" x14ac:dyDescent="0.25">
      <c r="A116" s="133"/>
      <c r="B116" s="15"/>
      <c r="C116" s="414" t="s">
        <v>70</v>
      </c>
      <c r="D116" s="415"/>
      <c r="E116" s="415"/>
      <c r="F116" s="126"/>
      <c r="G116" s="484" t="s">
        <v>76</v>
      </c>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4"/>
      <c r="AK116" s="484"/>
      <c r="AL116" s="484"/>
      <c r="AM116" s="37"/>
      <c r="AN116" s="37"/>
      <c r="AO116" s="37"/>
      <c r="AP116" s="37"/>
      <c r="AQ116" s="37"/>
      <c r="AR116" s="37"/>
      <c r="AS116" s="37"/>
    </row>
    <row r="117" spans="1:45" ht="24" customHeight="1" thickBot="1" x14ac:dyDescent="0.3">
      <c r="A117" s="225" t="s">
        <v>31</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37"/>
      <c r="X117" s="37"/>
      <c r="Y117" s="37"/>
      <c r="Z117" s="44"/>
      <c r="AA117" s="45"/>
      <c r="AB117" s="41"/>
      <c r="AC117" s="41"/>
      <c r="AD117" s="37"/>
      <c r="AE117" s="37"/>
      <c r="AF117" s="37"/>
      <c r="AG117" s="37"/>
      <c r="AH117" s="37"/>
      <c r="AI117" s="492" t="s">
        <v>99</v>
      </c>
      <c r="AJ117" s="493"/>
      <c r="AK117" s="493"/>
      <c r="AL117" s="494">
        <v>43114</v>
      </c>
    </row>
    <row r="118" spans="1:45" ht="24" customHeight="1" thickTop="1" x14ac:dyDescent="0.25">
      <c r="A118" s="40">
        <v>1</v>
      </c>
      <c r="B118" s="22"/>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4"/>
    </row>
    <row r="119" spans="1:45" ht="24" customHeight="1" x14ac:dyDescent="0.25">
      <c r="A119" s="40">
        <v>2</v>
      </c>
      <c r="B119" s="25"/>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26"/>
    </row>
    <row r="120" spans="1:45" ht="24" customHeight="1" x14ac:dyDescent="0.25">
      <c r="A120" s="40">
        <v>3</v>
      </c>
      <c r="B120" s="25"/>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26"/>
    </row>
    <row r="121" spans="1:45" ht="24" customHeight="1" x14ac:dyDescent="0.25">
      <c r="A121" s="40">
        <v>4</v>
      </c>
      <c r="B121" s="25"/>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26"/>
    </row>
    <row r="122" spans="1:45" ht="24" customHeight="1" x14ac:dyDescent="0.25">
      <c r="A122" s="40">
        <v>5</v>
      </c>
      <c r="B122" s="25"/>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26"/>
    </row>
    <row r="123" spans="1:45" ht="24" customHeight="1" x14ac:dyDescent="0.25">
      <c r="A123" s="40">
        <v>6</v>
      </c>
      <c r="B123" s="25"/>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26"/>
    </row>
    <row r="124" spans="1:45" ht="24" customHeight="1" x14ac:dyDescent="0.25">
      <c r="A124" s="40">
        <v>7</v>
      </c>
      <c r="B124" s="25"/>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26"/>
    </row>
    <row r="125" spans="1:45" ht="24" customHeight="1" x14ac:dyDescent="0.25">
      <c r="A125" s="40">
        <v>8</v>
      </c>
      <c r="B125" s="25"/>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26"/>
    </row>
    <row r="126" spans="1:45" ht="24" customHeight="1" thickBot="1" x14ac:dyDescent="0.3">
      <c r="A126" s="40">
        <v>9</v>
      </c>
      <c r="B126" s="27"/>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9"/>
    </row>
    <row r="127" spans="1:45" ht="15.75" thickTop="1" x14ac:dyDescent="0.25"/>
    <row r="129" spans="1:38" x14ac:dyDescent="0.25">
      <c r="A129" s="135"/>
      <c r="B129" s="136"/>
      <c r="C129" s="136"/>
      <c r="D129" s="136"/>
      <c r="E129" s="136"/>
      <c r="F129" s="136"/>
      <c r="G129" s="122"/>
      <c r="H129" s="13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row>
    <row r="130" spans="1:38" x14ac:dyDescent="0.25">
      <c r="A130" s="66"/>
      <c r="B130" s="136"/>
      <c r="C130" s="136"/>
      <c r="D130" s="136"/>
      <c r="E130" s="136"/>
      <c r="F130" s="136"/>
      <c r="G130" s="122"/>
      <c r="H130" s="13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row>
  </sheetData>
  <sheetProtection password="CAF5" sheet="1" objects="1" scenarios="1" selectLockedCells="1"/>
  <mergeCells count="1439">
    <mergeCell ref="AI117:AK117"/>
    <mergeCell ref="D1:E1"/>
    <mergeCell ref="AC8:AC10"/>
    <mergeCell ref="L3:AF3"/>
    <mergeCell ref="A4:AF4"/>
    <mergeCell ref="G116:AL116"/>
    <mergeCell ref="Y113:Y114"/>
    <mergeCell ref="Z113:Z114"/>
    <mergeCell ref="AA113:AA114"/>
    <mergeCell ref="AB113:AB114"/>
    <mergeCell ref="S113:S114"/>
    <mergeCell ref="T113:T114"/>
    <mergeCell ref="U113:U114"/>
    <mergeCell ref="V113:V114"/>
    <mergeCell ref="W113:W114"/>
    <mergeCell ref="X113:X114"/>
    <mergeCell ref="AD76:AL76"/>
    <mergeCell ref="AD79:AD80"/>
    <mergeCell ref="AD81:AD82"/>
    <mergeCell ref="AD83:AD84"/>
    <mergeCell ref="AD85:AD86"/>
    <mergeCell ref="AB111:AB112"/>
    <mergeCell ref="Y111:Y112"/>
    <mergeCell ref="Z111:Z112"/>
    <mergeCell ref="AD113:AD114"/>
    <mergeCell ref="V111:V112"/>
    <mergeCell ref="W111:W112"/>
    <mergeCell ref="X111:X112"/>
    <mergeCell ref="Y109:Y110"/>
    <mergeCell ref="Z109:Z110"/>
    <mergeCell ref="AA109:AA110"/>
    <mergeCell ref="AB109:AB110"/>
    <mergeCell ref="S109:S110"/>
    <mergeCell ref="T109:T110"/>
    <mergeCell ref="U109:U110"/>
    <mergeCell ref="V109:V110"/>
    <mergeCell ref="AA111:AA112"/>
    <mergeCell ref="A113:A114"/>
    <mergeCell ref="B113:B114"/>
    <mergeCell ref="C113:F114"/>
    <mergeCell ref="G113:G114"/>
    <mergeCell ref="H113:H114"/>
    <mergeCell ref="I113:I114"/>
    <mergeCell ref="M113:M114"/>
    <mergeCell ref="N113:N114"/>
    <mergeCell ref="O113:O114"/>
    <mergeCell ref="P113:P114"/>
    <mergeCell ref="Q113:Q114"/>
    <mergeCell ref="R113:R114"/>
    <mergeCell ref="A111:A112"/>
    <mergeCell ref="B111:B112"/>
    <mergeCell ref="C111:F112"/>
    <mergeCell ref="G111:G112"/>
    <mergeCell ref="H111:H112"/>
    <mergeCell ref="I111:I112"/>
    <mergeCell ref="N111:N112"/>
    <mergeCell ref="O111:O112"/>
    <mergeCell ref="J113:J114"/>
    <mergeCell ref="K113:K114"/>
    <mergeCell ref="L113:L114"/>
    <mergeCell ref="J111:J112"/>
    <mergeCell ref="K111:K112"/>
    <mergeCell ref="L111:L112"/>
    <mergeCell ref="M111:M112"/>
    <mergeCell ref="P111:P112"/>
    <mergeCell ref="Q111:Q112"/>
    <mergeCell ref="R111:R112"/>
    <mergeCell ref="T111:T112"/>
    <mergeCell ref="U111:U112"/>
    <mergeCell ref="AB107:AB108"/>
    <mergeCell ref="A109:A110"/>
    <mergeCell ref="B109:B110"/>
    <mergeCell ref="C109:F110"/>
    <mergeCell ref="G109:G110"/>
    <mergeCell ref="H109:H110"/>
    <mergeCell ref="I109:I110"/>
    <mergeCell ref="J109:J110"/>
    <mergeCell ref="K109:K110"/>
    <mergeCell ref="L109:L110"/>
    <mergeCell ref="W109:W110"/>
    <mergeCell ref="X109:X110"/>
    <mergeCell ref="M109:M110"/>
    <mergeCell ref="N109:N110"/>
    <mergeCell ref="O109:O110"/>
    <mergeCell ref="P109:P110"/>
    <mergeCell ref="Q109:Q110"/>
    <mergeCell ref="R109:R110"/>
    <mergeCell ref="S111:S112"/>
    <mergeCell ref="U105:U106"/>
    <mergeCell ref="V105:V106"/>
    <mergeCell ref="W105:W106"/>
    <mergeCell ref="X105:X106"/>
    <mergeCell ref="Y105:Y106"/>
    <mergeCell ref="Z105:Z106"/>
    <mergeCell ref="AA105:AA106"/>
    <mergeCell ref="AB105:AB106"/>
    <mergeCell ref="A107:A108"/>
    <mergeCell ref="B107:B108"/>
    <mergeCell ref="C107:F108"/>
    <mergeCell ref="G107:G108"/>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W107:W108"/>
    <mergeCell ref="X107:X108"/>
    <mergeCell ref="Y107:Y108"/>
    <mergeCell ref="Z107:Z108"/>
    <mergeCell ref="AA107:AA108"/>
    <mergeCell ref="A105:A106"/>
    <mergeCell ref="B105:B106"/>
    <mergeCell ref="C105:F106"/>
    <mergeCell ref="G105:G106"/>
    <mergeCell ref="H105:H106"/>
    <mergeCell ref="I105:I106"/>
    <mergeCell ref="J105:J106"/>
    <mergeCell ref="K105:K106"/>
    <mergeCell ref="L105:L106"/>
    <mergeCell ref="M105:M106"/>
    <mergeCell ref="N105:N106"/>
    <mergeCell ref="O105:O106"/>
    <mergeCell ref="P105:P106"/>
    <mergeCell ref="Q105:Q106"/>
    <mergeCell ref="R105:R106"/>
    <mergeCell ref="S105:S106"/>
    <mergeCell ref="T105:T106"/>
    <mergeCell ref="AB101:AB102"/>
    <mergeCell ref="A103:A104"/>
    <mergeCell ref="B103:B104"/>
    <mergeCell ref="C103:F104"/>
    <mergeCell ref="G103:G104"/>
    <mergeCell ref="H103:H104"/>
    <mergeCell ref="I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Z103:Z104"/>
    <mergeCell ref="AA103:AA104"/>
    <mergeCell ref="AB103:AB104"/>
    <mergeCell ref="U99:U100"/>
    <mergeCell ref="V99:V100"/>
    <mergeCell ref="W99:W100"/>
    <mergeCell ref="X99:X100"/>
    <mergeCell ref="Y99:Y100"/>
    <mergeCell ref="Z99:Z100"/>
    <mergeCell ref="AA99:AA100"/>
    <mergeCell ref="AB99:AB100"/>
    <mergeCell ref="A101:A102"/>
    <mergeCell ref="B101:B102"/>
    <mergeCell ref="C101:F102"/>
    <mergeCell ref="G101:G102"/>
    <mergeCell ref="H101:H102"/>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X101:X102"/>
    <mergeCell ref="Y101:Y102"/>
    <mergeCell ref="Z101:Z102"/>
    <mergeCell ref="AA101:AA102"/>
    <mergeCell ref="A99:A100"/>
    <mergeCell ref="B99:B100"/>
    <mergeCell ref="C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AB95:AB96"/>
    <mergeCell ref="A97:A98"/>
    <mergeCell ref="B97:B98"/>
    <mergeCell ref="C97:F98"/>
    <mergeCell ref="G97:G98"/>
    <mergeCell ref="H97:H98"/>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X97:X98"/>
    <mergeCell ref="Y97:Y98"/>
    <mergeCell ref="Z97:Z98"/>
    <mergeCell ref="AA97:AA98"/>
    <mergeCell ref="AB97:AB98"/>
    <mergeCell ref="U93:U94"/>
    <mergeCell ref="V93:V94"/>
    <mergeCell ref="W93:W94"/>
    <mergeCell ref="X93:X94"/>
    <mergeCell ref="Y93:Y94"/>
    <mergeCell ref="Z93:Z94"/>
    <mergeCell ref="AA93:AA94"/>
    <mergeCell ref="AB93:AB94"/>
    <mergeCell ref="A95:A96"/>
    <mergeCell ref="B95:B96"/>
    <mergeCell ref="C95:F96"/>
    <mergeCell ref="G95:G96"/>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V95:V96"/>
    <mergeCell ref="W95:W96"/>
    <mergeCell ref="X95:X96"/>
    <mergeCell ref="Y95:Y96"/>
    <mergeCell ref="Z95:Z96"/>
    <mergeCell ref="AA95:AA96"/>
    <mergeCell ref="A93:A94"/>
    <mergeCell ref="B93:B94"/>
    <mergeCell ref="C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AB89:AB90"/>
    <mergeCell ref="A91:A92"/>
    <mergeCell ref="B91:B92"/>
    <mergeCell ref="C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U91:U92"/>
    <mergeCell ref="V91:V92"/>
    <mergeCell ref="W91:W92"/>
    <mergeCell ref="X91:X92"/>
    <mergeCell ref="Y91:Y92"/>
    <mergeCell ref="Z91:Z92"/>
    <mergeCell ref="AA91:AA92"/>
    <mergeCell ref="AB91:AB92"/>
    <mergeCell ref="U87:U88"/>
    <mergeCell ref="V87:V88"/>
    <mergeCell ref="W87:W88"/>
    <mergeCell ref="X87:X88"/>
    <mergeCell ref="Y87:Y88"/>
    <mergeCell ref="Z87:Z88"/>
    <mergeCell ref="AA87:AA88"/>
    <mergeCell ref="AB87:AB88"/>
    <mergeCell ref="A89:A90"/>
    <mergeCell ref="B89:B90"/>
    <mergeCell ref="C89:F90"/>
    <mergeCell ref="G89:G90"/>
    <mergeCell ref="H89:H90"/>
    <mergeCell ref="I89:I90"/>
    <mergeCell ref="J89:J90"/>
    <mergeCell ref="K89:K90"/>
    <mergeCell ref="L89:L90"/>
    <mergeCell ref="M89:M90"/>
    <mergeCell ref="N89:N90"/>
    <mergeCell ref="O89:O90"/>
    <mergeCell ref="P89:P90"/>
    <mergeCell ref="Q89:Q90"/>
    <mergeCell ref="R89:R90"/>
    <mergeCell ref="S89:S90"/>
    <mergeCell ref="T89:T90"/>
    <mergeCell ref="U89:U90"/>
    <mergeCell ref="V89:V90"/>
    <mergeCell ref="W89:W90"/>
    <mergeCell ref="X89:X90"/>
    <mergeCell ref="Y89:Y90"/>
    <mergeCell ref="Z89:Z90"/>
    <mergeCell ref="AA89:AA90"/>
    <mergeCell ref="A87:A88"/>
    <mergeCell ref="B87:B88"/>
    <mergeCell ref="C87:F88"/>
    <mergeCell ref="G87:G88"/>
    <mergeCell ref="H87:H88"/>
    <mergeCell ref="I87:I88"/>
    <mergeCell ref="J87:J88"/>
    <mergeCell ref="K87:K88"/>
    <mergeCell ref="L87:L88"/>
    <mergeCell ref="M87:M88"/>
    <mergeCell ref="N87:N88"/>
    <mergeCell ref="O87:O88"/>
    <mergeCell ref="P87:P88"/>
    <mergeCell ref="Q87:Q88"/>
    <mergeCell ref="R87:R88"/>
    <mergeCell ref="S87:S88"/>
    <mergeCell ref="T87:T88"/>
    <mergeCell ref="A77:A78"/>
    <mergeCell ref="B77:B78"/>
    <mergeCell ref="C77:F78"/>
    <mergeCell ref="G77:G78"/>
    <mergeCell ref="H77:H78"/>
    <mergeCell ref="I77:I78"/>
    <mergeCell ref="W75:W76"/>
    <mergeCell ref="X75:X76"/>
    <mergeCell ref="Y75:Y76"/>
    <mergeCell ref="Z75:Z76"/>
    <mergeCell ref="AA75:AA76"/>
    <mergeCell ref="AB75:AB76"/>
    <mergeCell ref="W85:W86"/>
    <mergeCell ref="X85:X86"/>
    <mergeCell ref="Y85:Y86"/>
    <mergeCell ref="Z85:Z86"/>
    <mergeCell ref="AA85:AA86"/>
    <mergeCell ref="AB85:AB86"/>
    <mergeCell ref="B79:B80"/>
    <mergeCell ref="C79:F80"/>
    <mergeCell ref="G79:G80"/>
    <mergeCell ref="H79:H80"/>
    <mergeCell ref="I79:I80"/>
    <mergeCell ref="J79:J80"/>
    <mergeCell ref="K79:K80"/>
    <mergeCell ref="L79:L80"/>
    <mergeCell ref="V77:V78"/>
    <mergeCell ref="W77:W78"/>
    <mergeCell ref="X77:X78"/>
    <mergeCell ref="J77:J78"/>
    <mergeCell ref="K77:K78"/>
    <mergeCell ref="L77:L78"/>
    <mergeCell ref="M77:M78"/>
    <mergeCell ref="Z77:Z78"/>
    <mergeCell ref="AA77:AA78"/>
    <mergeCell ref="P77:P78"/>
    <mergeCell ref="Q77:Q78"/>
    <mergeCell ref="R77:R78"/>
    <mergeCell ref="S77:S78"/>
    <mergeCell ref="T77:T78"/>
    <mergeCell ref="U77:U78"/>
    <mergeCell ref="N77:N78"/>
    <mergeCell ref="O77:O78"/>
    <mergeCell ref="S81:S82"/>
    <mergeCell ref="T81:T82"/>
    <mergeCell ref="U81:U82"/>
    <mergeCell ref="J81:J82"/>
    <mergeCell ref="K81:K82"/>
    <mergeCell ref="L81:L82"/>
    <mergeCell ref="M81:M82"/>
    <mergeCell ref="N81:N82"/>
    <mergeCell ref="O81:O82"/>
    <mergeCell ref="Y79:Y80"/>
    <mergeCell ref="Z79:Z80"/>
    <mergeCell ref="AA79:AA80"/>
    <mergeCell ref="P81:P82"/>
    <mergeCell ref="Q81:Q82"/>
    <mergeCell ref="AB79:AB80"/>
    <mergeCell ref="A81:A82"/>
    <mergeCell ref="B81:B82"/>
    <mergeCell ref="C81:F82"/>
    <mergeCell ref="G81:G82"/>
    <mergeCell ref="H81:H82"/>
    <mergeCell ref="I81:I82"/>
    <mergeCell ref="S79:S80"/>
    <mergeCell ref="T79:T80"/>
    <mergeCell ref="U79:U80"/>
    <mergeCell ref="V79:V80"/>
    <mergeCell ref="W79:W80"/>
    <mergeCell ref="X79:X80"/>
    <mergeCell ref="M79:M80"/>
    <mergeCell ref="N79:N80"/>
    <mergeCell ref="O79:O80"/>
    <mergeCell ref="P79:P80"/>
    <mergeCell ref="Q79:Q80"/>
    <mergeCell ref="R79:R80"/>
    <mergeCell ref="A79:A80"/>
    <mergeCell ref="R85:R86"/>
    <mergeCell ref="S85:S86"/>
    <mergeCell ref="T85:T86"/>
    <mergeCell ref="U85:U86"/>
    <mergeCell ref="P75:P76"/>
    <mergeCell ref="Q75:Q76"/>
    <mergeCell ref="S83:S84"/>
    <mergeCell ref="T83:T84"/>
    <mergeCell ref="U83:U84"/>
    <mergeCell ref="J85:J86"/>
    <mergeCell ref="K85:K86"/>
    <mergeCell ref="L85:L86"/>
    <mergeCell ref="M85:M86"/>
    <mergeCell ref="N85:N86"/>
    <mergeCell ref="O85:O86"/>
    <mergeCell ref="A85:A86"/>
    <mergeCell ref="B85:B86"/>
    <mergeCell ref="C85:F86"/>
    <mergeCell ref="G85:G86"/>
    <mergeCell ref="H85:H86"/>
    <mergeCell ref="I85:I86"/>
    <mergeCell ref="M83:M84"/>
    <mergeCell ref="N83:N84"/>
    <mergeCell ref="O83:O84"/>
    <mergeCell ref="P83:P84"/>
    <mergeCell ref="Q83:Q84"/>
    <mergeCell ref="R83:R84"/>
    <mergeCell ref="A83:A84"/>
    <mergeCell ref="B83:B84"/>
    <mergeCell ref="C83:F84"/>
    <mergeCell ref="G83:G84"/>
    <mergeCell ref="H83:H84"/>
    <mergeCell ref="AB83:AB84"/>
    <mergeCell ref="R81:R82"/>
    <mergeCell ref="A75:A76"/>
    <mergeCell ref="B75:B76"/>
    <mergeCell ref="C75:F76"/>
    <mergeCell ref="G75:G76"/>
    <mergeCell ref="H75:H76"/>
    <mergeCell ref="I75:I76"/>
    <mergeCell ref="R75:R76"/>
    <mergeCell ref="S75:S76"/>
    <mergeCell ref="T75:T76"/>
    <mergeCell ref="U75:U76"/>
    <mergeCell ref="J75:J76"/>
    <mergeCell ref="K75:K76"/>
    <mergeCell ref="L75:L76"/>
    <mergeCell ref="M75:M76"/>
    <mergeCell ref="N75:N76"/>
    <mergeCell ref="O75:O76"/>
    <mergeCell ref="V83:V84"/>
    <mergeCell ref="W83:W84"/>
    <mergeCell ref="X83:X84"/>
    <mergeCell ref="AB81:AB82"/>
    <mergeCell ref="I83:I84"/>
    <mergeCell ref="J83:J84"/>
    <mergeCell ref="K83:K84"/>
    <mergeCell ref="L83:L84"/>
    <mergeCell ref="V81:V82"/>
    <mergeCell ref="W81:W82"/>
    <mergeCell ref="X81:X82"/>
    <mergeCell ref="Y81:Y82"/>
    <mergeCell ref="Z81:Z82"/>
    <mergeCell ref="AA81:AA82"/>
    <mergeCell ref="AD78:AL78"/>
    <mergeCell ref="AD75:AL75"/>
    <mergeCell ref="AD72:AK72"/>
    <mergeCell ref="Z71:Z72"/>
    <mergeCell ref="Z73:Z74"/>
    <mergeCell ref="V75:V76"/>
    <mergeCell ref="AB77:AB78"/>
    <mergeCell ref="Y77:Y78"/>
    <mergeCell ref="C116:E116"/>
    <mergeCell ref="C9:F9"/>
    <mergeCell ref="P41:P42"/>
    <mergeCell ref="Q41:Q42"/>
    <mergeCell ref="P43:P44"/>
    <mergeCell ref="M37:M38"/>
    <mergeCell ref="M39:M40"/>
    <mergeCell ref="M43:M44"/>
    <mergeCell ref="P85:P86"/>
    <mergeCell ref="Q85:Q86"/>
    <mergeCell ref="AD24:AL26"/>
    <mergeCell ref="AD27:AL32"/>
    <mergeCell ref="AL46:AL47"/>
    <mergeCell ref="AD46:AK47"/>
    <mergeCell ref="S47:S48"/>
    <mergeCell ref="Q43:Q44"/>
    <mergeCell ref="R43:R44"/>
    <mergeCell ref="R45:R46"/>
    <mergeCell ref="W41:W42"/>
    <mergeCell ref="W43:W44"/>
    <mergeCell ref="V85:V86"/>
    <mergeCell ref="Y83:Y84"/>
    <mergeCell ref="Z83:Z84"/>
    <mergeCell ref="AA83:AA84"/>
    <mergeCell ref="G5:G10"/>
    <mergeCell ref="AA11:AA12"/>
    <mergeCell ref="AA13:AA14"/>
    <mergeCell ref="AA15:AA16"/>
    <mergeCell ref="AA17:AA18"/>
    <mergeCell ref="Z69:Z70"/>
    <mergeCell ref="M31:M32"/>
    <mergeCell ref="A47:A48"/>
    <mergeCell ref="A49:A50"/>
    <mergeCell ref="A45:A46"/>
    <mergeCell ref="A43:A44"/>
    <mergeCell ref="A51:A52"/>
    <mergeCell ref="M51:M52"/>
    <mergeCell ref="B51:B52"/>
    <mergeCell ref="C51:F52"/>
    <mergeCell ref="G51:G52"/>
    <mergeCell ref="H51:H52"/>
    <mergeCell ref="A53:A54"/>
    <mergeCell ref="M41:M42"/>
    <mergeCell ref="M49:M50"/>
    <mergeCell ref="Q49:Q50"/>
    <mergeCell ref="P51:P52"/>
    <mergeCell ref="Q51:Q52"/>
    <mergeCell ref="M45:M46"/>
    <mergeCell ref="M47:M48"/>
    <mergeCell ref="P45:P46"/>
    <mergeCell ref="Q45:Q46"/>
    <mergeCell ref="N69:N70"/>
    <mergeCell ref="O69:O70"/>
    <mergeCell ref="H67:H68"/>
    <mergeCell ref="I67:I68"/>
    <mergeCell ref="N65:N66"/>
    <mergeCell ref="U73:U74"/>
    <mergeCell ref="P73:P74"/>
    <mergeCell ref="Q73:Q74"/>
    <mergeCell ref="R73:R74"/>
    <mergeCell ref="V71:V72"/>
    <mergeCell ref="T73:T74"/>
    <mergeCell ref="V73:V74"/>
    <mergeCell ref="AB73:AB74"/>
    <mergeCell ref="AA59:AA60"/>
    <mergeCell ref="Z59:Z60"/>
    <mergeCell ref="Z61:Z62"/>
    <mergeCell ref="Z63:Z64"/>
    <mergeCell ref="AA71:AA72"/>
    <mergeCell ref="AA73:AA74"/>
    <mergeCell ref="X73:X74"/>
    <mergeCell ref="Z67:Z68"/>
    <mergeCell ref="AB71:AB72"/>
    <mergeCell ref="S69:S70"/>
    <mergeCell ref="S71:S72"/>
    <mergeCell ref="S73:S74"/>
    <mergeCell ref="X59:X60"/>
    <mergeCell ref="R67:R68"/>
    <mergeCell ref="U61:U62"/>
    <mergeCell ref="AB63:AB64"/>
    <mergeCell ref="A71:A72"/>
    <mergeCell ref="P69:P70"/>
    <mergeCell ref="X71:X72"/>
    <mergeCell ref="B71:B72"/>
    <mergeCell ref="C71:F72"/>
    <mergeCell ref="G71:G72"/>
    <mergeCell ref="H71:H72"/>
    <mergeCell ref="I71:I72"/>
    <mergeCell ref="J71:J72"/>
    <mergeCell ref="N71:N72"/>
    <mergeCell ref="O71:O72"/>
    <mergeCell ref="M71:M72"/>
    <mergeCell ref="K71:K72"/>
    <mergeCell ref="A73:A74"/>
    <mergeCell ref="M73:M74"/>
    <mergeCell ref="J73:J74"/>
    <mergeCell ref="B73:B74"/>
    <mergeCell ref="C73:F74"/>
    <mergeCell ref="G73:G74"/>
    <mergeCell ref="H73:H74"/>
    <mergeCell ref="I73:I74"/>
    <mergeCell ref="K73:K74"/>
    <mergeCell ref="L73:L74"/>
    <mergeCell ref="N73:N74"/>
    <mergeCell ref="O73:O74"/>
    <mergeCell ref="P71:P72"/>
    <mergeCell ref="Q71:Q72"/>
    <mergeCell ref="R71:R72"/>
    <mergeCell ref="T71:T72"/>
    <mergeCell ref="U71:U72"/>
    <mergeCell ref="W71:W72"/>
    <mergeCell ref="W73:W74"/>
    <mergeCell ref="A67:A68"/>
    <mergeCell ref="B69:B70"/>
    <mergeCell ref="C69:F70"/>
    <mergeCell ref="G69:G70"/>
    <mergeCell ref="H69:H70"/>
    <mergeCell ref="I69:I70"/>
    <mergeCell ref="T69:T70"/>
    <mergeCell ref="V69:V70"/>
    <mergeCell ref="AB69:AB70"/>
    <mergeCell ref="AA69:AA70"/>
    <mergeCell ref="U67:U68"/>
    <mergeCell ref="U69:U70"/>
    <mergeCell ref="AA67:AA68"/>
    <mergeCell ref="W67:W68"/>
    <mergeCell ref="W69:W70"/>
    <mergeCell ref="X69:X70"/>
    <mergeCell ref="Q69:Q70"/>
    <mergeCell ref="R69:R70"/>
    <mergeCell ref="A69:A70"/>
    <mergeCell ref="M69:M70"/>
    <mergeCell ref="B67:B68"/>
    <mergeCell ref="C67:F68"/>
    <mergeCell ref="G67:G68"/>
    <mergeCell ref="O67:O68"/>
    <mergeCell ref="AA63:AA64"/>
    <mergeCell ref="AA65:AA66"/>
    <mergeCell ref="W65:W66"/>
    <mergeCell ref="R65:R66"/>
    <mergeCell ref="Z65:Z66"/>
    <mergeCell ref="R63:R64"/>
    <mergeCell ref="T63:T64"/>
    <mergeCell ref="T67:T68"/>
    <mergeCell ref="V67:V68"/>
    <mergeCell ref="S65:S66"/>
    <mergeCell ref="V65:V66"/>
    <mergeCell ref="AB65:AB66"/>
    <mergeCell ref="K65:K66"/>
    <mergeCell ref="S63:S64"/>
    <mergeCell ref="X61:X62"/>
    <mergeCell ref="X63:X64"/>
    <mergeCell ref="Y61:Y62"/>
    <mergeCell ref="Y63:Y64"/>
    <mergeCell ref="X65:X66"/>
    <mergeCell ref="K67:K68"/>
    <mergeCell ref="N67:N68"/>
    <mergeCell ref="L61:L62"/>
    <mergeCell ref="M67:M68"/>
    <mergeCell ref="Q67:Q68"/>
    <mergeCell ref="P67:P68"/>
    <mergeCell ref="P65:P66"/>
    <mergeCell ref="Q65:Q66"/>
    <mergeCell ref="M65:M66"/>
    <mergeCell ref="B53:B54"/>
    <mergeCell ref="C53:F54"/>
    <mergeCell ref="G53:G54"/>
    <mergeCell ref="H53:H54"/>
    <mergeCell ref="AL57:AL58"/>
    <mergeCell ref="AL59:AL60"/>
    <mergeCell ref="AL63:AL64"/>
    <mergeCell ref="S57:S58"/>
    <mergeCell ref="S59:S60"/>
    <mergeCell ref="AA57:AA58"/>
    <mergeCell ref="V61:V62"/>
    <mergeCell ref="V63:V64"/>
    <mergeCell ref="T65:T66"/>
    <mergeCell ref="P63:P64"/>
    <mergeCell ref="M63:M64"/>
    <mergeCell ref="AL61:AL62"/>
    <mergeCell ref="AD57:AK58"/>
    <mergeCell ref="AD59:AK60"/>
    <mergeCell ref="AD63:AK64"/>
    <mergeCell ref="W57:W58"/>
    <mergeCell ref="O61:O62"/>
    <mergeCell ref="W59:W60"/>
    <mergeCell ref="V57:V58"/>
    <mergeCell ref="AB57:AB58"/>
    <mergeCell ref="R57:R58"/>
    <mergeCell ref="Q59:Q60"/>
    <mergeCell ref="R59:R60"/>
    <mergeCell ref="AD61:AK62"/>
    <mergeCell ref="B65:B66"/>
    <mergeCell ref="C65:F66"/>
    <mergeCell ref="K63:K64"/>
    <mergeCell ref="K61:K62"/>
    <mergeCell ref="B59:B60"/>
    <mergeCell ref="C59:F60"/>
    <mergeCell ref="G59:G60"/>
    <mergeCell ref="H59:H60"/>
    <mergeCell ref="I59:I60"/>
    <mergeCell ref="G65:G66"/>
    <mergeCell ref="H65:H66"/>
    <mergeCell ref="I65:I66"/>
    <mergeCell ref="A65:A66"/>
    <mergeCell ref="AA61:AA62"/>
    <mergeCell ref="V59:V60"/>
    <mergeCell ref="P59:P60"/>
    <mergeCell ref="M59:M60"/>
    <mergeCell ref="T61:T62"/>
    <mergeCell ref="T59:T60"/>
    <mergeCell ref="S61:S62"/>
    <mergeCell ref="R61:R62"/>
    <mergeCell ref="P61:P62"/>
    <mergeCell ref="Q61:Q62"/>
    <mergeCell ref="O65:O66"/>
    <mergeCell ref="Q63:Q64"/>
    <mergeCell ref="U63:U64"/>
    <mergeCell ref="U65:U66"/>
    <mergeCell ref="J59:J60"/>
    <mergeCell ref="I53:I54"/>
    <mergeCell ref="N53:N54"/>
    <mergeCell ref="K53:K54"/>
    <mergeCell ref="R55:R56"/>
    <mergeCell ref="T55:T56"/>
    <mergeCell ref="Q57:Q58"/>
    <mergeCell ref="N63:N64"/>
    <mergeCell ref="O63:O64"/>
    <mergeCell ref="U51:U52"/>
    <mergeCell ref="T57:T58"/>
    <mergeCell ref="A57:A58"/>
    <mergeCell ref="A63:A64"/>
    <mergeCell ref="A59:A60"/>
    <mergeCell ref="B63:B64"/>
    <mergeCell ref="C63:F64"/>
    <mergeCell ref="G63:G64"/>
    <mergeCell ref="H63:H64"/>
    <mergeCell ref="I63:I64"/>
    <mergeCell ref="M61:M62"/>
    <mergeCell ref="A61:A62"/>
    <mergeCell ref="J61:J62"/>
    <mergeCell ref="P57:P58"/>
    <mergeCell ref="B61:B62"/>
    <mergeCell ref="C61:F62"/>
    <mergeCell ref="G61:G62"/>
    <mergeCell ref="H61:H62"/>
    <mergeCell ref="I61:I62"/>
    <mergeCell ref="N61:N62"/>
    <mergeCell ref="A55:A56"/>
    <mergeCell ref="B57:B58"/>
    <mergeCell ref="C57:F58"/>
    <mergeCell ref="G57:G58"/>
    <mergeCell ref="H57:H58"/>
    <mergeCell ref="I57:I58"/>
    <mergeCell ref="B55:B56"/>
    <mergeCell ref="C55:F56"/>
    <mergeCell ref="G55:G56"/>
    <mergeCell ref="H55:H56"/>
    <mergeCell ref="M57:M58"/>
    <mergeCell ref="N57:N58"/>
    <mergeCell ref="O57:O58"/>
    <mergeCell ref="N59:N60"/>
    <mergeCell ref="O59:O60"/>
    <mergeCell ref="U57:U58"/>
    <mergeCell ref="U59:U60"/>
    <mergeCell ref="U55:U56"/>
    <mergeCell ref="I55:I56"/>
    <mergeCell ref="N55:N56"/>
    <mergeCell ref="M55:M56"/>
    <mergeCell ref="O55:O56"/>
    <mergeCell ref="AL68:AL69"/>
    <mergeCell ref="AD68:AK69"/>
    <mergeCell ref="AD65:AK65"/>
    <mergeCell ref="AL70:AL71"/>
    <mergeCell ref="AD70:AK71"/>
    <mergeCell ref="U47:U48"/>
    <mergeCell ref="X47:X48"/>
    <mergeCell ref="AD49:AK50"/>
    <mergeCell ref="AD73:AK74"/>
    <mergeCell ref="AL73:AL74"/>
    <mergeCell ref="AA47:AA48"/>
    <mergeCell ref="Z47:Z48"/>
    <mergeCell ref="AB53:AB54"/>
    <mergeCell ref="AD66:AK67"/>
    <mergeCell ref="AL66:AL67"/>
    <mergeCell ref="AL49:AL50"/>
    <mergeCell ref="V47:V48"/>
    <mergeCell ref="AB47:AB48"/>
    <mergeCell ref="V49:V50"/>
    <mergeCell ref="AB51:AB52"/>
    <mergeCell ref="U49:U50"/>
    <mergeCell ref="W51:W52"/>
    <mergeCell ref="X51:X52"/>
    <mergeCell ref="Y49:Y50"/>
    <mergeCell ref="Y51:Y52"/>
    <mergeCell ref="X49:X50"/>
    <mergeCell ref="U53:U54"/>
    <mergeCell ref="Z51:Z52"/>
    <mergeCell ref="Z49:Z50"/>
    <mergeCell ref="X67:X68"/>
    <mergeCell ref="AD55:AK56"/>
    <mergeCell ref="V53:V54"/>
    <mergeCell ref="AL42:AL43"/>
    <mergeCell ref="P47:P48"/>
    <mergeCell ref="Q47:Q48"/>
    <mergeCell ref="R47:R48"/>
    <mergeCell ref="Z45:Z46"/>
    <mergeCell ref="AD48:AK48"/>
    <mergeCell ref="AA45:AA46"/>
    <mergeCell ref="AB49:AB50"/>
    <mergeCell ref="AD53:AK54"/>
    <mergeCell ref="AL53:AL54"/>
    <mergeCell ref="S53:S54"/>
    <mergeCell ref="S55:S56"/>
    <mergeCell ref="T51:T52"/>
    <mergeCell ref="R49:R50"/>
    <mergeCell ref="S49:S50"/>
    <mergeCell ref="S51:S52"/>
    <mergeCell ref="P53:P54"/>
    <mergeCell ref="P49:P50"/>
    <mergeCell ref="V51:V52"/>
    <mergeCell ref="AB55:AB56"/>
    <mergeCell ref="R51:R52"/>
    <mergeCell ref="T47:T48"/>
    <mergeCell ref="T49:T50"/>
    <mergeCell ref="AL55:AL56"/>
    <mergeCell ref="Q53:Q54"/>
    <mergeCell ref="V55:V56"/>
    <mergeCell ref="R53:R54"/>
    <mergeCell ref="T53:T54"/>
    <mergeCell ref="AL38:AL39"/>
    <mergeCell ref="AL36:AL37"/>
    <mergeCell ref="AB37:AB38"/>
    <mergeCell ref="AA35:AA36"/>
    <mergeCell ref="AL34:AL35"/>
    <mergeCell ref="AJ36:AK37"/>
    <mergeCell ref="AJ38:AK39"/>
    <mergeCell ref="AA37:AA38"/>
    <mergeCell ref="AH34:AI34"/>
    <mergeCell ref="Q39:Q40"/>
    <mergeCell ref="AL40:AL41"/>
    <mergeCell ref="V39:V40"/>
    <mergeCell ref="AB39:AB40"/>
    <mergeCell ref="AA39:AA40"/>
    <mergeCell ref="R39:R40"/>
    <mergeCell ref="W45:W46"/>
    <mergeCell ref="AE40:AG41"/>
    <mergeCell ref="AE36:AG37"/>
    <mergeCell ref="AE42:AG43"/>
    <mergeCell ref="AB41:AB42"/>
    <mergeCell ref="S45:S46"/>
    <mergeCell ref="AB43:AB44"/>
    <mergeCell ref="X41:X42"/>
    <mergeCell ref="U45:U46"/>
    <mergeCell ref="AB45:AB46"/>
    <mergeCell ref="V45:V46"/>
    <mergeCell ref="T45:T46"/>
    <mergeCell ref="AA41:AA42"/>
    <mergeCell ref="R41:R42"/>
    <mergeCell ref="V41:V42"/>
    <mergeCell ref="V43:V44"/>
    <mergeCell ref="AA43:AA44"/>
    <mergeCell ref="I51:I52"/>
    <mergeCell ref="N51:N52"/>
    <mergeCell ref="N49:N50"/>
    <mergeCell ref="AJ40:AK41"/>
    <mergeCell ref="T37:T38"/>
    <mergeCell ref="V37:V38"/>
    <mergeCell ref="U39:U40"/>
    <mergeCell ref="W37:W38"/>
    <mergeCell ref="T39:T40"/>
    <mergeCell ref="Z41:Z42"/>
    <mergeCell ref="Z39:Z40"/>
    <mergeCell ref="Z37:Z38"/>
    <mergeCell ref="T41:T42"/>
    <mergeCell ref="S41:S42"/>
    <mergeCell ref="R37:R38"/>
    <mergeCell ref="S37:S38"/>
    <mergeCell ref="S39:S40"/>
    <mergeCell ref="U37:U38"/>
    <mergeCell ref="O49:O50"/>
    <mergeCell ref="AA49:AA50"/>
    <mergeCell ref="AA51:AA52"/>
    <mergeCell ref="AD52:AK52"/>
    <mergeCell ref="J37:J38"/>
    <mergeCell ref="L51:L52"/>
    <mergeCell ref="K51:K52"/>
    <mergeCell ref="M53:M54"/>
    <mergeCell ref="B47:B48"/>
    <mergeCell ref="C47:F48"/>
    <mergeCell ref="G47:G48"/>
    <mergeCell ref="H43:H44"/>
    <mergeCell ref="I43:I44"/>
    <mergeCell ref="B49:B50"/>
    <mergeCell ref="C49:F50"/>
    <mergeCell ref="G49:G50"/>
    <mergeCell ref="H49:H50"/>
    <mergeCell ref="I49:I50"/>
    <mergeCell ref="H47:H48"/>
    <mergeCell ref="I47:I48"/>
    <mergeCell ref="Q37:Q38"/>
    <mergeCell ref="U43:U44"/>
    <mergeCell ref="W39:W40"/>
    <mergeCell ref="U41:U42"/>
    <mergeCell ref="T43:T44"/>
    <mergeCell ref="S43:S44"/>
    <mergeCell ref="L41:L42"/>
    <mergeCell ref="K43:K44"/>
    <mergeCell ref="L43:L44"/>
    <mergeCell ref="O43:O44"/>
    <mergeCell ref="O47:O48"/>
    <mergeCell ref="O45:O46"/>
    <mergeCell ref="O41:O42"/>
    <mergeCell ref="K45:K46"/>
    <mergeCell ref="L45:L46"/>
    <mergeCell ref="L47:L48"/>
    <mergeCell ref="K47:K48"/>
    <mergeCell ref="K49:K50"/>
    <mergeCell ref="L49:L50"/>
    <mergeCell ref="B45:B46"/>
    <mergeCell ref="C45:F46"/>
    <mergeCell ref="G45:G46"/>
    <mergeCell ref="H45:H46"/>
    <mergeCell ref="I45:I46"/>
    <mergeCell ref="AE34:AG35"/>
    <mergeCell ref="AD34:AD36"/>
    <mergeCell ref="T33:T34"/>
    <mergeCell ref="V33:V34"/>
    <mergeCell ref="W35:W36"/>
    <mergeCell ref="A37:A38"/>
    <mergeCell ref="P33:P34"/>
    <mergeCell ref="Q33:Q34"/>
    <mergeCell ref="Q35:Q36"/>
    <mergeCell ref="M33:M34"/>
    <mergeCell ref="N37:N38"/>
    <mergeCell ref="A35:A36"/>
    <mergeCell ref="B37:B38"/>
    <mergeCell ref="H37:H38"/>
    <mergeCell ref="I37:I38"/>
    <mergeCell ref="N39:N40"/>
    <mergeCell ref="N41:N42"/>
    <mergeCell ref="N43:N44"/>
    <mergeCell ref="N45:N46"/>
    <mergeCell ref="A41:A42"/>
    <mergeCell ref="A39:A40"/>
    <mergeCell ref="H39:H40"/>
    <mergeCell ref="I39:I40"/>
    <mergeCell ref="J39:J40"/>
    <mergeCell ref="I35:I36"/>
    <mergeCell ref="J35:J36"/>
    <mergeCell ref="K41:K42"/>
    <mergeCell ref="L69:L70"/>
    <mergeCell ref="C37:F38"/>
    <mergeCell ref="G37:G38"/>
    <mergeCell ref="J55:J56"/>
    <mergeCell ref="J57:J58"/>
    <mergeCell ref="B43:B44"/>
    <mergeCell ref="R29:R30"/>
    <mergeCell ref="T29:T30"/>
    <mergeCell ref="T31:T32"/>
    <mergeCell ref="Q31:Q32"/>
    <mergeCell ref="R31:R32"/>
    <mergeCell ref="P31:P32"/>
    <mergeCell ref="S31:S32"/>
    <mergeCell ref="J43:J44"/>
    <mergeCell ref="J45:J46"/>
    <mergeCell ref="J47:J48"/>
    <mergeCell ref="J49:J50"/>
    <mergeCell ref="J51:J52"/>
    <mergeCell ref="J53:J54"/>
    <mergeCell ref="J63:J64"/>
    <mergeCell ref="J65:J66"/>
    <mergeCell ref="J67:J68"/>
    <mergeCell ref="J69:J70"/>
    <mergeCell ref="S33:S34"/>
    <mergeCell ref="P35:P36"/>
    <mergeCell ref="M35:M36"/>
    <mergeCell ref="P37:P38"/>
    <mergeCell ref="N31:N32"/>
    <mergeCell ref="T35:T36"/>
    <mergeCell ref="C35:F36"/>
    <mergeCell ref="G35:G36"/>
    <mergeCell ref="H35:H36"/>
    <mergeCell ref="B39:B40"/>
    <mergeCell ref="C39:F40"/>
    <mergeCell ref="W29:W30"/>
    <mergeCell ref="S27:S28"/>
    <mergeCell ref="S29:S30"/>
    <mergeCell ref="T27:T28"/>
    <mergeCell ref="V27:V28"/>
    <mergeCell ref="U27:U28"/>
    <mergeCell ref="B35:B36"/>
    <mergeCell ref="B41:B42"/>
    <mergeCell ref="C41:F42"/>
    <mergeCell ref="G41:G42"/>
    <mergeCell ref="H41:H42"/>
    <mergeCell ref="I41:I42"/>
    <mergeCell ref="C43:F44"/>
    <mergeCell ref="G43:G44"/>
    <mergeCell ref="N33:N34"/>
    <mergeCell ref="N35:N36"/>
    <mergeCell ref="R33:R34"/>
    <mergeCell ref="B31:B32"/>
    <mergeCell ref="C31:F32"/>
    <mergeCell ref="G31:G32"/>
    <mergeCell ref="H31:H32"/>
    <mergeCell ref="I31:I32"/>
    <mergeCell ref="J31:J32"/>
    <mergeCell ref="B29:B30"/>
    <mergeCell ref="B33:B34"/>
    <mergeCell ref="C33:F34"/>
    <mergeCell ref="P29:P30"/>
    <mergeCell ref="Q29:Q30"/>
    <mergeCell ref="P27:P28"/>
    <mergeCell ref="P39:P40"/>
    <mergeCell ref="A23:A24"/>
    <mergeCell ref="V19:V20"/>
    <mergeCell ref="M21:M22"/>
    <mergeCell ref="P23:P24"/>
    <mergeCell ref="M27:M28"/>
    <mergeCell ref="M29:M30"/>
    <mergeCell ref="N29:N30"/>
    <mergeCell ref="N27:N28"/>
    <mergeCell ref="A27:A28"/>
    <mergeCell ref="A19:A20"/>
    <mergeCell ref="A25:A26"/>
    <mergeCell ref="Z15:Z16"/>
    <mergeCell ref="W15:W16"/>
    <mergeCell ref="U15:U16"/>
    <mergeCell ref="U17:U18"/>
    <mergeCell ref="R19:R20"/>
    <mergeCell ref="U23:U24"/>
    <mergeCell ref="U25:U26"/>
    <mergeCell ref="T21:T22"/>
    <mergeCell ref="S23:S24"/>
    <mergeCell ref="W23:W24"/>
    <mergeCell ref="M23:M24"/>
    <mergeCell ref="T23:T24"/>
    <mergeCell ref="Q27:Q28"/>
    <mergeCell ref="R27:R28"/>
    <mergeCell ref="W25:W26"/>
    <mergeCell ref="S25:S26"/>
    <mergeCell ref="M25:M26"/>
    <mergeCell ref="W27:W28"/>
    <mergeCell ref="P25:P26"/>
    <mergeCell ref="V25:V26"/>
    <mergeCell ref="J25:J26"/>
    <mergeCell ref="AL11:AL12"/>
    <mergeCell ref="A17:A18"/>
    <mergeCell ref="V15:V16"/>
    <mergeCell ref="AD11:AG12"/>
    <mergeCell ref="M17:M18"/>
    <mergeCell ref="AK11:AK12"/>
    <mergeCell ref="AH11:AH12"/>
    <mergeCell ref="AI11:AI12"/>
    <mergeCell ref="AJ11:AJ12"/>
    <mergeCell ref="P15:P16"/>
    <mergeCell ref="Q15:Q16"/>
    <mergeCell ref="R15:R16"/>
    <mergeCell ref="M19:M20"/>
    <mergeCell ref="W17:W18"/>
    <mergeCell ref="W19:W20"/>
    <mergeCell ref="P19:P20"/>
    <mergeCell ref="Q19:Q20"/>
    <mergeCell ref="V17:V18"/>
    <mergeCell ref="M13:M14"/>
    <mergeCell ref="S13:S14"/>
    <mergeCell ref="S15:S16"/>
    <mergeCell ref="T15:T16"/>
    <mergeCell ref="T19:T20"/>
    <mergeCell ref="Q11:Q12"/>
    <mergeCell ref="P11:P12"/>
    <mergeCell ref="H23:H24"/>
    <mergeCell ref="H25:H26"/>
    <mergeCell ref="I25:I26"/>
    <mergeCell ref="I23:I24"/>
    <mergeCell ref="J23:J24"/>
    <mergeCell ref="H27:H28"/>
    <mergeCell ref="K59:K60"/>
    <mergeCell ref="L59:L60"/>
    <mergeCell ref="C29:F30"/>
    <mergeCell ref="G29:G30"/>
    <mergeCell ref="V13:V14"/>
    <mergeCell ref="Q13:Q14"/>
    <mergeCell ref="U13:U14"/>
    <mergeCell ref="J29:J30"/>
    <mergeCell ref="P17:P18"/>
    <mergeCell ref="Q17:Q18"/>
    <mergeCell ref="T17:T18"/>
    <mergeCell ref="G19:G20"/>
    <mergeCell ref="H29:H30"/>
    <mergeCell ref="I29:I30"/>
    <mergeCell ref="V21:V22"/>
    <mergeCell ref="U19:U20"/>
    <mergeCell ref="R17:R18"/>
    <mergeCell ref="S19:S20"/>
    <mergeCell ref="S21:S22"/>
    <mergeCell ref="G33:G34"/>
    <mergeCell ref="H33:H34"/>
    <mergeCell ref="I33:I34"/>
    <mergeCell ref="J33:J34"/>
    <mergeCell ref="G39:G40"/>
    <mergeCell ref="J41:J42"/>
    <mergeCell ref="Q23:Q24"/>
    <mergeCell ref="T6:V6"/>
    <mergeCell ref="T11:T12"/>
    <mergeCell ref="V11:V12"/>
    <mergeCell ref="AB11:AB12"/>
    <mergeCell ref="U11:U12"/>
    <mergeCell ref="Z8:Z10"/>
    <mergeCell ref="R8:R10"/>
    <mergeCell ref="T8:T10"/>
    <mergeCell ref="V8:V10"/>
    <mergeCell ref="AB13:AB14"/>
    <mergeCell ref="P13:P14"/>
    <mergeCell ref="Y13:Y14"/>
    <mergeCell ref="Z13:Z14"/>
    <mergeCell ref="W13:W14"/>
    <mergeCell ref="T13:T14"/>
    <mergeCell ref="Y11:Y12"/>
    <mergeCell ref="L63:L64"/>
    <mergeCell ref="Y33:Y34"/>
    <mergeCell ref="Y35:Y36"/>
    <mergeCell ref="R35:R36"/>
    <mergeCell ref="U35:U36"/>
    <mergeCell ref="S35:S36"/>
    <mergeCell ref="U31:U32"/>
    <mergeCell ref="Z35:Z36"/>
    <mergeCell ref="W33:W34"/>
    <mergeCell ref="N47:N48"/>
    <mergeCell ref="AB61:AB62"/>
    <mergeCell ref="P55:P56"/>
    <mergeCell ref="Q55:Q56"/>
    <mergeCell ref="Z55:Z56"/>
    <mergeCell ref="AA53:AA54"/>
    <mergeCell ref="AA55:AA56"/>
    <mergeCell ref="P21:P22"/>
    <mergeCell ref="Q21:Q22"/>
    <mergeCell ref="O11:O12"/>
    <mergeCell ref="Q25:Q26"/>
    <mergeCell ref="R25:R26"/>
    <mergeCell ref="O21:O22"/>
    <mergeCell ref="O23:O24"/>
    <mergeCell ref="N23:N24"/>
    <mergeCell ref="N25:N26"/>
    <mergeCell ref="O25:O26"/>
    <mergeCell ref="O51:O52"/>
    <mergeCell ref="O53:O54"/>
    <mergeCell ref="S17:S18"/>
    <mergeCell ref="N11:N12"/>
    <mergeCell ref="R11:R12"/>
    <mergeCell ref="S11:S12"/>
    <mergeCell ref="R13:R14"/>
    <mergeCell ref="L2:AF2"/>
    <mergeCell ref="AG2:AI3"/>
    <mergeCell ref="AJ2:AL3"/>
    <mergeCell ref="U8:U10"/>
    <mergeCell ref="M8:M10"/>
    <mergeCell ref="AD6:AL10"/>
    <mergeCell ref="AB8:AB10"/>
    <mergeCell ref="AA8:AA10"/>
    <mergeCell ref="H6:M6"/>
    <mergeCell ref="N13:N14"/>
    <mergeCell ref="O13:O14"/>
    <mergeCell ref="N15:N16"/>
    <mergeCell ref="B8:B10"/>
    <mergeCell ref="A5:B6"/>
    <mergeCell ref="G15:G16"/>
    <mergeCell ref="C5:F6"/>
    <mergeCell ref="C11:F12"/>
    <mergeCell ref="K11:K12"/>
    <mergeCell ref="N6:S6"/>
    <mergeCell ref="N8:N10"/>
    <mergeCell ref="O8:O10"/>
    <mergeCell ref="K7:L7"/>
    <mergeCell ref="I8:I10"/>
    <mergeCell ref="J8:J10"/>
    <mergeCell ref="K8:K10"/>
    <mergeCell ref="J11:J12"/>
    <mergeCell ref="Z11:Z12"/>
    <mergeCell ref="W8:W10"/>
    <mergeCell ref="W11:W12"/>
    <mergeCell ref="X8:X10"/>
    <mergeCell ref="P8:P10"/>
    <mergeCell ref="Q8:Q10"/>
    <mergeCell ref="X13:X14"/>
    <mergeCell ref="X11:X12"/>
    <mergeCell ref="W21:W22"/>
    <mergeCell ref="AB17:AB18"/>
    <mergeCell ref="X19:X20"/>
    <mergeCell ref="G21:G22"/>
    <mergeCell ref="G23:G24"/>
    <mergeCell ref="G25:G26"/>
    <mergeCell ref="B27:B28"/>
    <mergeCell ref="C27:F28"/>
    <mergeCell ref="G27:G28"/>
    <mergeCell ref="B23:B24"/>
    <mergeCell ref="C23:F24"/>
    <mergeCell ref="B25:B26"/>
    <mergeCell ref="C25:F26"/>
    <mergeCell ref="G17:G18"/>
    <mergeCell ref="H17:H18"/>
    <mergeCell ref="I17:I18"/>
    <mergeCell ref="J17:J18"/>
    <mergeCell ref="H19:H20"/>
    <mergeCell ref="H21:H22"/>
    <mergeCell ref="I21:I22"/>
    <mergeCell ref="J21:J22"/>
    <mergeCell ref="I19:I20"/>
    <mergeCell ref="J19:J20"/>
    <mergeCell ref="I27:I28"/>
    <mergeCell ref="J27:J28"/>
    <mergeCell ref="S8:S10"/>
    <mergeCell ref="Y8:Y10"/>
    <mergeCell ref="AB15:AB16"/>
    <mergeCell ref="AA23:AA24"/>
    <mergeCell ref="Z33:Z34"/>
    <mergeCell ref="Z31:Z32"/>
    <mergeCell ref="X39:X40"/>
    <mergeCell ref="Z43:Z44"/>
    <mergeCell ref="X25:X26"/>
    <mergeCell ref="Z29:Z30"/>
    <mergeCell ref="Z53:Z54"/>
    <mergeCell ref="AB19:AB20"/>
    <mergeCell ref="AA19:AA20"/>
    <mergeCell ref="AA21:AA22"/>
    <mergeCell ref="Y45:Y46"/>
    <mergeCell ref="Y47:Y48"/>
    <mergeCell ref="AB31:AB32"/>
    <mergeCell ref="AB29:AB30"/>
    <mergeCell ref="AB33:AB34"/>
    <mergeCell ref="X37:X38"/>
    <mergeCell ref="X35:X36"/>
    <mergeCell ref="X33:X34"/>
    <mergeCell ref="X31:X32"/>
    <mergeCell ref="AB21:AB22"/>
    <mergeCell ref="Z21:Z22"/>
    <mergeCell ref="Y53:Y54"/>
    <mergeCell ref="L71:L72"/>
    <mergeCell ref="V35:V36"/>
    <mergeCell ref="W31:W32"/>
    <mergeCell ref="V31:V32"/>
    <mergeCell ref="U33:U34"/>
    <mergeCell ref="Y31:Y32"/>
    <mergeCell ref="X27:X28"/>
    <mergeCell ref="AA29:AA30"/>
    <mergeCell ref="AA31:AA32"/>
    <mergeCell ref="X55:X56"/>
    <mergeCell ref="X53:X54"/>
    <mergeCell ref="AA33:AA34"/>
    <mergeCell ref="AB27:AB28"/>
    <mergeCell ref="AB67:AB68"/>
    <mergeCell ref="AB59:AB60"/>
    <mergeCell ref="Z57:Z58"/>
    <mergeCell ref="R21:R22"/>
    <mergeCell ref="N21:N22"/>
    <mergeCell ref="W61:W62"/>
    <mergeCell ref="W63:W64"/>
    <mergeCell ref="X43:X44"/>
    <mergeCell ref="U21:U22"/>
    <mergeCell ref="W47:W48"/>
    <mergeCell ref="W49:W50"/>
    <mergeCell ref="X57:X58"/>
    <mergeCell ref="W53:W54"/>
    <mergeCell ref="W55:W56"/>
    <mergeCell ref="S67:S68"/>
    <mergeCell ref="O29:O30"/>
    <mergeCell ref="O27:O28"/>
    <mergeCell ref="O31:O32"/>
    <mergeCell ref="O33:O34"/>
    <mergeCell ref="A117:V117"/>
    <mergeCell ref="I11:I12"/>
    <mergeCell ref="G11:G12"/>
    <mergeCell ref="K13:K14"/>
    <mergeCell ref="L13:L14"/>
    <mergeCell ref="Y69:Y70"/>
    <mergeCell ref="Y71:Y72"/>
    <mergeCell ref="K33:K34"/>
    <mergeCell ref="L33:L34"/>
    <mergeCell ref="K35:K36"/>
    <mergeCell ref="L35:L36"/>
    <mergeCell ref="AE93:AL94"/>
    <mergeCell ref="AE95:AL96"/>
    <mergeCell ref="AE97:AL98"/>
    <mergeCell ref="AE99:AL100"/>
    <mergeCell ref="K29:K30"/>
    <mergeCell ref="K37:K38"/>
    <mergeCell ref="L37:L38"/>
    <mergeCell ref="K39:K40"/>
    <mergeCell ref="L39:L40"/>
    <mergeCell ref="O35:O36"/>
    <mergeCell ref="O39:O40"/>
    <mergeCell ref="O37:O38"/>
    <mergeCell ref="K31:K32"/>
    <mergeCell ref="L31:L32"/>
    <mergeCell ref="AH45:AK45"/>
    <mergeCell ref="Y57:Y58"/>
    <mergeCell ref="Y59:Y60"/>
    <mergeCell ref="AJ42:AK43"/>
    <mergeCell ref="L53:L54"/>
    <mergeCell ref="K57:K58"/>
    <mergeCell ref="K55:K56"/>
    <mergeCell ref="AD107:AD108"/>
    <mergeCell ref="AD109:AD110"/>
    <mergeCell ref="AD104:AL104"/>
    <mergeCell ref="Y73:Y74"/>
    <mergeCell ref="K15:K16"/>
    <mergeCell ref="L15:L16"/>
    <mergeCell ref="K27:K28"/>
    <mergeCell ref="L27:L28"/>
    <mergeCell ref="L29:L30"/>
    <mergeCell ref="AD95:AD96"/>
    <mergeCell ref="Y65:Y66"/>
    <mergeCell ref="Y67:Y68"/>
    <mergeCell ref="X21:X22"/>
    <mergeCell ref="H11:H12"/>
    <mergeCell ref="Y37:Y38"/>
    <mergeCell ref="Y39:Y40"/>
    <mergeCell ref="Y41:Y42"/>
    <mergeCell ref="Y43:Y44"/>
    <mergeCell ref="M11:M12"/>
    <mergeCell ref="U29:U30"/>
    <mergeCell ref="K23:K24"/>
    <mergeCell ref="K17:K18"/>
    <mergeCell ref="L17:L18"/>
    <mergeCell ref="K19:K20"/>
    <mergeCell ref="L19:L20"/>
    <mergeCell ref="K21:K22"/>
    <mergeCell ref="L21:L22"/>
    <mergeCell ref="L55:L56"/>
    <mergeCell ref="L57:L58"/>
    <mergeCell ref="L65:L66"/>
    <mergeCell ref="L67:L68"/>
    <mergeCell ref="K69:K70"/>
    <mergeCell ref="AD89:AD90"/>
    <mergeCell ref="AD93:AD94"/>
    <mergeCell ref="V29:V30"/>
    <mergeCell ref="X15:X16"/>
    <mergeCell ref="X17:X18"/>
    <mergeCell ref="O15:O16"/>
    <mergeCell ref="N17:N18"/>
    <mergeCell ref="O17:O18"/>
    <mergeCell ref="AD92:AL92"/>
    <mergeCell ref="AD87:AD88"/>
    <mergeCell ref="AD97:AD98"/>
    <mergeCell ref="AD99:AD100"/>
    <mergeCell ref="Y29:Y30"/>
    <mergeCell ref="Y25:Y26"/>
    <mergeCell ref="Y27:Y28"/>
    <mergeCell ref="AD101:AD102"/>
    <mergeCell ref="AD105:AD106"/>
    <mergeCell ref="N19:N20"/>
    <mergeCell ref="O19:O20"/>
    <mergeCell ref="Y19:Y20"/>
    <mergeCell ref="Y21:Y22"/>
    <mergeCell ref="Y23:Y24"/>
    <mergeCell ref="AB23:AB24"/>
    <mergeCell ref="AB35:AB36"/>
    <mergeCell ref="Z27:Z28"/>
    <mergeCell ref="Z25:Z26"/>
    <mergeCell ref="AB25:AB26"/>
    <mergeCell ref="AA25:AA26"/>
    <mergeCell ref="AA27:AA28"/>
    <mergeCell ref="Y55:Y56"/>
    <mergeCell ref="Z19:Z20"/>
    <mergeCell ref="Z17:Z18"/>
    <mergeCell ref="L9:L10"/>
    <mergeCell ref="G13:G14"/>
    <mergeCell ref="AE87:AL88"/>
    <mergeCell ref="AE89:AL90"/>
    <mergeCell ref="AE83:AL84"/>
    <mergeCell ref="AE85:AL86"/>
    <mergeCell ref="X29:X30"/>
    <mergeCell ref="AJ34:AK35"/>
    <mergeCell ref="AE113:AL114"/>
    <mergeCell ref="AD33:AL33"/>
    <mergeCell ref="X23:X24"/>
    <mergeCell ref="R23:R24"/>
    <mergeCell ref="Z23:Z24"/>
    <mergeCell ref="H13:H14"/>
    <mergeCell ref="I13:I14"/>
    <mergeCell ref="J13:J14"/>
    <mergeCell ref="H15:H16"/>
    <mergeCell ref="I15:I16"/>
    <mergeCell ref="T25:T26"/>
    <mergeCell ref="H8:H10"/>
    <mergeCell ref="AE105:AL106"/>
    <mergeCell ref="AE107:AL108"/>
    <mergeCell ref="AE109:AL110"/>
    <mergeCell ref="AE111:AL112"/>
    <mergeCell ref="J15:J16"/>
    <mergeCell ref="AE101:AL102"/>
    <mergeCell ref="AD111:AD112"/>
    <mergeCell ref="Y15:Y16"/>
    <mergeCell ref="Y17:Y18"/>
    <mergeCell ref="AE38:AG39"/>
    <mergeCell ref="X45:X46"/>
    <mergeCell ref="AJ4:AL5"/>
    <mergeCell ref="AG4:AI5"/>
    <mergeCell ref="C10:F10"/>
    <mergeCell ref="A11:A12"/>
    <mergeCell ref="B11:B12"/>
    <mergeCell ref="A33:A34"/>
    <mergeCell ref="A31:A32"/>
    <mergeCell ref="A13:A14"/>
    <mergeCell ref="A21:A22"/>
    <mergeCell ref="AE79:AL80"/>
    <mergeCell ref="AE81:AL82"/>
    <mergeCell ref="A2:F2"/>
    <mergeCell ref="A3:F3"/>
    <mergeCell ref="A29:A30"/>
    <mergeCell ref="A15:A16"/>
    <mergeCell ref="B13:B14"/>
    <mergeCell ref="C13:F14"/>
    <mergeCell ref="B15:B16"/>
    <mergeCell ref="C15:F16"/>
    <mergeCell ref="V23:V24"/>
    <mergeCell ref="B17:B18"/>
    <mergeCell ref="C17:F18"/>
    <mergeCell ref="B19:B20"/>
    <mergeCell ref="C19:F20"/>
    <mergeCell ref="B21:B22"/>
    <mergeCell ref="C21:F22"/>
    <mergeCell ref="L11:L12"/>
    <mergeCell ref="M15:M16"/>
    <mergeCell ref="L23:L24"/>
    <mergeCell ref="K25:K26"/>
    <mergeCell ref="L25:L26"/>
  </mergeCells>
  <dataValidations xWindow="932" yWindow="525" count="4">
    <dataValidation type="list" allowBlank="1" showInputMessage="1" showErrorMessage="1" promptTitle="Dorm" prompt="m - male or_x000a_f - female" sqref="H11:H114">
      <formula1>$AC$13:$AC$14</formula1>
    </dataValidation>
    <dataValidation type="whole" operator="greaterThan" allowBlank="1" showInputMessage="1" showErrorMessage="1" sqref="N11:Q114 J11:J114">
      <formula1>0</formula1>
    </dataValidation>
    <dataValidation type="list" allowBlank="1" showInputMessage="1" showErrorMessage="1" promptTitle="Late Cancel or No-show" prompt="Mark with X" sqref="G13:G114">
      <formula1>$AC$11:$AC$12</formula1>
    </dataValidation>
    <dataValidation type="list" allowBlank="1" showInputMessage="1" showErrorMessage="1" promptTitle="Lodging Code" prompt="h - host/cook_x000a_m - member_x000a_j - junior member (12-17)_x000a_t - member teen (12-17)_x000a_c - member child (&lt;12)_x000a_g - guest_x000a_k - guest child (&lt;12)_x000a_d - day use_x000a_p - coupon/privileged" sqref="I11:I114">
      <formula1>$AH$13:$AH$21</formula1>
    </dataValidation>
  </dataValidations>
  <hyperlinks>
    <hyperlink ref="L2" r:id="rId1" location="fees"/>
    <hyperlink ref="L3" r:id="rId2"/>
  </hyperlinks>
  <pageMargins left="0.25" right="0.25" top="0.25" bottom="0.75" header="0" footer="0"/>
  <pageSetup scale="80" fitToHeight="0" orientation="portrait" r:id="rId3"/>
  <headerFooter>
    <oddFooter>&amp;F</oddFooter>
  </headerFooter>
  <rowBreaks count="1" manualBreakCount="1">
    <brk id="74" max="16383"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Tyee Host form</vt:lpstr>
      <vt:lpstr>'Tyee Host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Merv</dc:creator>
  <cp:lastModifiedBy>Joel</cp:lastModifiedBy>
  <cp:lastPrinted>2018-01-15T08:20:29Z</cp:lastPrinted>
  <dcterms:created xsi:type="dcterms:W3CDTF">2012-01-09T03:32:11Z</dcterms:created>
  <dcterms:modified xsi:type="dcterms:W3CDTF">2018-01-15T08:37:55Z</dcterms:modified>
</cp:coreProperties>
</file>